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1 - Stavební část" sheetId="2" r:id="rId2"/>
    <sheet name="2 - 2 - Hromosvo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'1 - 1 - Stavební část'!$C$122:$K$183</definedName>
    <definedName name="_xlnm.Print_Area" localSheetId="1">'1 - 1 - Stavební část'!$C$110:$K$183</definedName>
    <definedName name="_xlnm.Print_Titles" localSheetId="1">'1 - 1 - Stavební část'!$122:$122</definedName>
    <definedName name="_xlnm._FilterDatabase" localSheetId="2" hidden="1">'2 - 2 - Hromosvody'!$C$122:$K$160</definedName>
    <definedName name="_xlnm.Print_Area" localSheetId="2">'2 - 2 - Hromosvody'!$C$110:$K$160</definedName>
    <definedName name="_xlnm.Print_Titles" localSheetId="2">'2 - 2 - Hromosvody'!$122:$122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T125"/>
  <c r="T124"/>
  <c r="R126"/>
  <c r="R125"/>
  <c r="R124"/>
  <c r="P126"/>
  <c r="P125"/>
  <c r="P124"/>
  <c r="F119"/>
  <c r="F117"/>
  <c r="E115"/>
  <c r="F91"/>
  <c r="F89"/>
  <c r="E87"/>
  <c r="J24"/>
  <c r="E24"/>
  <c r="J120"/>
  <c r="J23"/>
  <c r="J21"/>
  <c r="E21"/>
  <c r="J119"/>
  <c r="J20"/>
  <c r="J18"/>
  <c r="E18"/>
  <c r="F120"/>
  <c r="J17"/>
  <c r="J12"/>
  <c r="J89"/>
  <c r="E7"/>
  <c r="E113"/>
  <c i="2" r="J37"/>
  <c r="J36"/>
  <c i="1" r="AY95"/>
  <c i="2" r="J35"/>
  <c i="1" r="AX95"/>
  <c i="2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91"/>
  <c r="J20"/>
  <c r="J18"/>
  <c r="E18"/>
  <c r="F120"/>
  <c r="J17"/>
  <c r="J12"/>
  <c r="J117"/>
  <c r="E7"/>
  <c r="E113"/>
  <c i="1" r="L90"/>
  <c r="AM90"/>
  <c r="AM89"/>
  <c r="L89"/>
  <c r="AM87"/>
  <c r="L87"/>
  <c r="L85"/>
  <c r="L84"/>
  <c i="3" r="BK160"/>
  <c r="J160"/>
  <c r="BK159"/>
  <c r="J159"/>
  <c r="BK157"/>
  <c r="J157"/>
  <c r="BK156"/>
  <c r="J156"/>
  <c r="BK155"/>
  <c r="J155"/>
  <c r="BK154"/>
  <c r="J154"/>
  <c r="BK153"/>
  <c r="J153"/>
  <c r="BK152"/>
  <c r="J152"/>
  <c r="BK151"/>
  <c r="J151"/>
  <c r="BK150"/>
  <c r="J150"/>
  <c r="J149"/>
  <c r="BK143"/>
  <c r="J142"/>
  <c r="BK141"/>
  <c r="J140"/>
  <c r="J139"/>
  <c r="BK138"/>
  <c r="J137"/>
  <c r="BK126"/>
  <c i="2" r="J183"/>
  <c r="BK182"/>
  <c r="BK180"/>
  <c r="BK179"/>
  <c r="BK178"/>
  <c r="J177"/>
  <c r="BK173"/>
  <c r="J169"/>
  <c r="BK166"/>
  <c r="BK164"/>
  <c r="BK152"/>
  <c r="BK148"/>
  <c r="BK147"/>
  <c r="BK134"/>
  <c i="3" r="BK149"/>
  <c r="J148"/>
  <c r="J147"/>
  <c r="BK145"/>
  <c r="J144"/>
  <c r="J143"/>
  <c r="BK142"/>
  <c r="J141"/>
  <c r="BK140"/>
  <c r="J138"/>
  <c r="BK136"/>
  <c r="J135"/>
  <c r="J134"/>
  <c i="2" r="J182"/>
  <c r="J180"/>
  <c r="J179"/>
  <c r="BK177"/>
  <c r="BK170"/>
  <c r="J161"/>
  <c r="J159"/>
  <c r="BK156"/>
  <c r="BK150"/>
  <c r="J146"/>
  <c r="BK140"/>
  <c r="J137"/>
  <c r="J135"/>
  <c r="BK133"/>
  <c r="BK129"/>
  <c i="3" r="BK148"/>
  <c r="BK147"/>
  <c r="BK146"/>
  <c r="J145"/>
  <c r="BK144"/>
  <c r="BK139"/>
  <c r="BK137"/>
  <c r="BK133"/>
  <c r="BK129"/>
  <c i="2" r="J176"/>
  <c r="BK167"/>
  <c r="J162"/>
  <c r="BK159"/>
  <c r="J157"/>
  <c r="J151"/>
  <c r="BK145"/>
  <c r="J143"/>
  <c r="J140"/>
  <c r="J136"/>
  <c r="J134"/>
  <c r="J128"/>
  <c i="3" r="J136"/>
  <c r="BK135"/>
  <c r="BK134"/>
  <c r="J130"/>
  <c i="2" r="BK172"/>
  <c r="J170"/>
  <c r="J160"/>
  <c r="BK151"/>
  <c r="BK149"/>
  <c r="BK144"/>
  <c r="BK142"/>
  <c r="J129"/>
  <c r="J126"/>
  <c i="3" r="J133"/>
  <c r="BK130"/>
  <c r="J129"/>
  <c r="J126"/>
  <c i="2" r="BK181"/>
  <c r="BK176"/>
  <c r="J173"/>
  <c r="J172"/>
  <c r="J166"/>
  <c r="BK163"/>
  <c r="BK153"/>
  <c r="J148"/>
  <c r="J141"/>
  <c r="BK137"/>
  <c r="BK126"/>
  <c i="1" r="AS94"/>
  <c i="3" r="J146"/>
  <c i="2" r="BK183"/>
  <c r="J181"/>
  <c r="BK174"/>
  <c r="J171"/>
  <c r="J167"/>
  <c r="BK165"/>
  <c r="BK160"/>
  <c r="BK158"/>
  <c r="J154"/>
  <c r="J150"/>
  <c r="J144"/>
  <c r="J142"/>
  <c r="BK136"/>
  <c r="J133"/>
  <c r="J131"/>
  <c r="J178"/>
  <c r="J174"/>
  <c r="BK169"/>
  <c r="J168"/>
  <c r="J165"/>
  <c r="J163"/>
  <c r="J158"/>
  <c r="BK154"/>
  <c r="J153"/>
  <c r="J149"/>
  <c r="J147"/>
  <c r="J145"/>
  <c r="BK143"/>
  <c r="BK141"/>
  <c r="BK132"/>
  <c r="J127"/>
  <c r="BK171"/>
  <c r="BK168"/>
  <c r="J164"/>
  <c r="BK162"/>
  <c r="BK161"/>
  <c r="BK157"/>
  <c r="J156"/>
  <c r="J152"/>
  <c r="BK146"/>
  <c r="BK135"/>
  <c r="J132"/>
  <c r="BK131"/>
  <c r="BK128"/>
  <c r="BK127"/>
  <c l="1" r="R130"/>
  <c r="R139"/>
  <c r="BK130"/>
  <c r="J130"/>
  <c r="J99"/>
  <c r="T139"/>
  <c r="R175"/>
  <c r="R125"/>
  <c r="R124"/>
  <c r="BK139"/>
  <c r="R155"/>
  <c r="P175"/>
  <c r="T125"/>
  <c r="BK155"/>
  <c r="J155"/>
  <c r="J102"/>
  <c r="T175"/>
  <c r="P125"/>
  <c r="T130"/>
  <c r="P155"/>
  <c r="BK175"/>
  <c r="J175"/>
  <c r="J103"/>
  <c r="BK125"/>
  <c r="BK124"/>
  <c r="J124"/>
  <c r="J97"/>
  <c r="P130"/>
  <c r="P139"/>
  <c r="P138"/>
  <c r="T155"/>
  <c i="3" r="BK128"/>
  <c r="J128"/>
  <c r="J100"/>
  <c r="P128"/>
  <c r="P127"/>
  <c r="P123"/>
  <c i="1" r="AU96"/>
  <c i="3" r="R128"/>
  <c r="R127"/>
  <c r="R123"/>
  <c r="T128"/>
  <c r="T127"/>
  <c r="T123"/>
  <c r="BK132"/>
  <c r="J132"/>
  <c r="J102"/>
  <c r="P132"/>
  <c r="P131"/>
  <c r="R132"/>
  <c r="R131"/>
  <c r="T132"/>
  <c r="T131"/>
  <c r="BK158"/>
  <c r="J158"/>
  <c r="J103"/>
  <c r="P158"/>
  <c r="R158"/>
  <c r="T158"/>
  <c i="2" r="E85"/>
  <c r="J92"/>
  <c r="BE126"/>
  <c r="BE141"/>
  <c r="BE144"/>
  <c r="BE157"/>
  <c r="BE159"/>
  <c r="BE166"/>
  <c r="BE169"/>
  <c r="J89"/>
  <c r="J119"/>
  <c r="BE140"/>
  <c r="BE151"/>
  <c r="BE177"/>
  <c r="BE127"/>
  <c r="BE128"/>
  <c r="BE147"/>
  <c r="BE153"/>
  <c r="BE164"/>
  <c r="BE168"/>
  <c r="BE170"/>
  <c r="BE173"/>
  <c r="BE176"/>
  <c r="BE182"/>
  <c r="BE131"/>
  <c r="BE134"/>
  <c r="BE135"/>
  <c r="BE136"/>
  <c r="BE149"/>
  <c r="BE160"/>
  <c r="BE179"/>
  <c i="3" r="E85"/>
  <c r="F92"/>
  <c r="J117"/>
  <c i="2" r="BE132"/>
  <c r="BE133"/>
  <c r="BE146"/>
  <c r="BE156"/>
  <c r="BE161"/>
  <c r="BE162"/>
  <c r="BE163"/>
  <c r="BE165"/>
  <c r="BE180"/>
  <c r="BE181"/>
  <c i="3" r="J92"/>
  <c r="BE129"/>
  <c r="BE137"/>
  <c i="2" r="F92"/>
  <c r="BE137"/>
  <c r="BE152"/>
  <c r="BE183"/>
  <c i="3" r="BE130"/>
  <c r="BE134"/>
  <c r="BE136"/>
  <c r="BE140"/>
  <c r="BE143"/>
  <c r="BE144"/>
  <c r="BE145"/>
  <c r="BE147"/>
  <c i="2" r="BE148"/>
  <c r="BE158"/>
  <c r="BE172"/>
  <c r="BE178"/>
  <c i="3" r="BE126"/>
  <c r="BE133"/>
  <c r="BE139"/>
  <c r="BE141"/>
  <c r="BE142"/>
  <c i="2" r="BE129"/>
  <c r="BE142"/>
  <c r="BE143"/>
  <c r="BE145"/>
  <c r="BE150"/>
  <c r="BE154"/>
  <c r="BE167"/>
  <c r="BE171"/>
  <c r="BE174"/>
  <c i="3" r="J91"/>
  <c r="BE135"/>
  <c r="BE138"/>
  <c r="BE146"/>
  <c r="BE148"/>
  <c r="BE149"/>
  <c r="BE150"/>
  <c r="BE151"/>
  <c r="BE152"/>
  <c r="BE153"/>
  <c r="BE154"/>
  <c r="BE155"/>
  <c r="BE156"/>
  <c r="BE157"/>
  <c r="BE159"/>
  <c r="BE160"/>
  <c r="BK125"/>
  <c r="J125"/>
  <c r="J98"/>
  <c i="2" r="F37"/>
  <c i="1" r="BD95"/>
  <c i="2" r="F36"/>
  <c i="1" r="BC95"/>
  <c i="3" r="F36"/>
  <c i="1" r="BC96"/>
  <c i="3" r="J34"/>
  <c i="1" r="AW96"/>
  <c i="3" r="F37"/>
  <c i="1" r="BD96"/>
  <c i="2" r="F35"/>
  <c i="1" r="BB95"/>
  <c i="3" r="F35"/>
  <c i="1" r="BB96"/>
  <c i="2" r="F34"/>
  <c i="1" r="BA95"/>
  <c i="2" r="J34"/>
  <c i="1" r="AW95"/>
  <c i="3" r="F34"/>
  <c i="1" r="BA96"/>
  <c i="2" l="1" r="P124"/>
  <c r="P123"/>
  <c i="1" r="AU95"/>
  <c i="2" r="T138"/>
  <c r="T124"/>
  <c r="T123"/>
  <c r="R138"/>
  <c r="R123"/>
  <c r="BK138"/>
  <c r="J138"/>
  <c r="J100"/>
  <c r="J125"/>
  <c r="J98"/>
  <c r="J139"/>
  <c r="J101"/>
  <c i="3" r="BK124"/>
  <c r="J124"/>
  <c r="J97"/>
  <c r="BK127"/>
  <c r="J127"/>
  <c r="J99"/>
  <c r="BK131"/>
  <c r="J131"/>
  <c r="J101"/>
  <c i="1" r="AU94"/>
  <c r="BC94"/>
  <c r="W32"/>
  <c r="BA94"/>
  <c r="W30"/>
  <c r="BD94"/>
  <c r="W33"/>
  <c i="2" r="F33"/>
  <c i="1" r="AZ95"/>
  <c r="BB94"/>
  <c r="AX94"/>
  <c i="2" r="J33"/>
  <c i="1" r="AV95"/>
  <c r="AT95"/>
  <c i="3" r="J33"/>
  <c i="1" r="AV96"/>
  <c r="AT96"/>
  <c i="3" r="F33"/>
  <c i="1" r="AZ96"/>
  <c i="2" l="1" r="BK123"/>
  <c r="J123"/>
  <c i="3" r="BK123"/>
  <c r="J123"/>
  <c r="J96"/>
  <c i="1" r="AZ94"/>
  <c r="W29"/>
  <c i="2" r="J30"/>
  <c i="1" r="AG95"/>
  <c r="AN95"/>
  <c r="AY94"/>
  <c r="W31"/>
  <c r="AW94"/>
  <c r="AK30"/>
  <c i="2" l="1" r="J96"/>
  <c r="J39"/>
  <c i="1" r="AV94"/>
  <c r="AK29"/>
  <c i="3" r="J30"/>
  <c i="1" r="AG96"/>
  <c r="AN96"/>
  <c i="3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<sst xmlns="http://schemas.openxmlformats.org/spreadsheetml/2006/main">
  <si>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</si>
  <si>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</si>
  <si>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</si>
  <si>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</si>
  <si>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</si>
  <si>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{bf853757-9c35-4243-86a7-6fefca499257}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</si>
  <si>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</si>
  <si>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</si>
  <si>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</si>
  <si>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</si>
  <si>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</si>
  <si>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</si>
  <si>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</si>
  <si>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</si>
  <si>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</si>
  <si>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</si>
  <si>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</si>
  <si>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- ZŠ Rychnovek</t>
  </si>
  <si>
    <t>KSO:</t>
  </si>
  <si>
    <t>CC-CZ:</t>
  </si>
  <si>
    <t>Místo:</t>
  </si>
  <si>
    <t>Rychnovek - Zvole</t>
  </si>
  <si>
    <t>Datum:</t>
  </si>
  <si>
    <t>17. 2. 2020</t>
  </si>
  <si>
    <t>Zadavatel:</t>
  </si>
  <si>
    <t>IČ:</t>
  </si>
  <si>
    <t>Obec Rychnovek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</si>
  <si>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</si>
  <si>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</si>
  <si>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</si>
  <si>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</si>
  <si>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</si>
  <si>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</si>
  <si>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</si>
  <si>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</si>
  <si>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</si>
  <si>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</si>
  <si>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</si>
  <si>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</si>
  <si>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</si>
  <si>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</si>
  <si>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</si>
  <si>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</si>
  <si>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</si>
  <si>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</si>
  <si>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</si>
  <si>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</si>
  <si>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</si>
  <si>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</si>
  <si>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</si>
  <si>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</si>
  <si>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</si>
  <si>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</si>
  <si>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</si>
  <si>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</si>
  <si>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</si>
  <si>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</si>
  <si>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</si>
  <si>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</si>
  <si>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</si>
  <si>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</si>
  <si>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</si>
  <si>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</si>
  <si>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</si>
  <si>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</si>
  <si>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</si>
  <si>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</si>
  <si>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</si>
  <si>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</si>
  <si>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</si>
  <si>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</si>
  <si>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</si>
  <si>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</si>
  <si>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</si>
  <si>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</si>
  <si>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</si>
  <si>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</si>
  <si>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</si>
  <si>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</si>
  <si>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</si>
  <si>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</si>
  <si>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1 - Stavební část</t>
  </si>
  <si>
    <t>STA</t>
  </si>
  <si>
    <t>{1b0aba5f-ed7b-4854-90d5-40c23c007436}</t>
  </si>
  <si>
    <t>2</t>
  </si>
  <si>
    <t>2 - Hromosvody</t>
  </si>
  <si>
    <t>{87f1f2d5-0bb1-435e-a288-b56fcc4dfe5a}</t>
  </si>
  <si>
    <t>KRYCÍ LIST SOUPISU PRACÍ</t>
  </si>
  <si>
    <t>Objekt:</t>
  </si>
  <si>
    <t>1 - 1 -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</si>
  <si>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</si>
  <si>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</si>
  <si>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</si>
  <si>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</si>
  <si>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</si>
  <si>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</si>
  <si>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</si>
  <si>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</si>
  <si>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</si>
  <si>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</si>
  <si>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</si>
  <si>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</si>
  <si>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</si>
  <si>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</si>
  <si>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</si>
  <si>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</si>
  <si>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</si>
  <si>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</si>
  <si>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</si>
  <si>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</si>
  <si>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</si>
  <si>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</si>
  <si>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</si>
  <si>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</si>
  <si>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</si>
  <si>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</si>
  <si>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</si>
  <si>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</si>
  <si>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</si>
  <si>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</si>
  <si>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</si>
  <si>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</si>
  <si>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Montáž lešení řadového trubkového lehkého s podlahami zatížení do 200 kg/m2 š do 1,2 m v do 10 m</t>
  </si>
  <si>
    <t>m2</t>
  </si>
  <si>
    <t>4</t>
  </si>
  <si>
    <t>2092529694</t>
  </si>
  <si>
    <t>941111221</t>
  </si>
  <si>
    <t>Příplatek k lešení řadovému trubkovému lehkému s podlahami š 1,2 m v 10 m za první a ZKD den použití</t>
  </si>
  <si>
    <t>-597312347</t>
  </si>
  <si>
    <t>3</t>
  </si>
  <si>
    <t>941111821</t>
  </si>
  <si>
    <t>Demontáž lešení řadového trubkového lehkého s podlahami zatížení do 200 kg/m2 š do 1,2 m v do 10 m</t>
  </si>
  <si>
    <t>92210046</t>
  </si>
  <si>
    <t>962032631</t>
  </si>
  <si>
    <t>Bourání zdiva komínového nad střechou z cihel na MV nebo MVC</t>
  </si>
  <si>
    <t>m3</t>
  </si>
  <si>
    <t>-761759325</t>
  </si>
  <si>
    <t>997</t>
  </si>
  <si>
    <t>Přesun sutě</t>
  </si>
  <si>
    <t>5</t>
  </si>
  <si>
    <t>997013154</t>
  </si>
  <si>
    <t>Vnitrostaveništní doprava suti a vybouraných hmot pro budovy v do 15 m s omezením mechanizace</t>
  </si>
  <si>
    <t>t</t>
  </si>
  <si>
    <t>1082335351</t>
  </si>
  <si>
    <t>6</t>
  </si>
  <si>
    <t>997013501</t>
  </si>
  <si>
    <t>Odvoz suti a vybouraných hmot na skládku nebo meziskládku do 1 km se složením</t>
  </si>
  <si>
    <t>733015036</t>
  </si>
  <si>
    <t>7</t>
  </si>
  <si>
    <t>997013509</t>
  </si>
  <si>
    <t>Příplatek k odvozu suti a vybouraných hmot na skládku ZKD 1 km přes 1 km</t>
  </si>
  <si>
    <t>1135077723</t>
  </si>
  <si>
    <t>8</t>
  </si>
  <si>
    <t>997013603</t>
  </si>
  <si>
    <t>Poplatek za uložení na skládce (skládkovné) stavebního odpadu cihelného kód odpadu 17 01 02</t>
  </si>
  <si>
    <t>-1279171892</t>
  </si>
  <si>
    <t>997013631</t>
  </si>
  <si>
    <t>Poplatek za uložení na skládce (skládkovné) stavebního odpadu směsného kód odpadu 17 09 04</t>
  </si>
  <si>
    <t>1510343422</t>
  </si>
  <si>
    <t>10</t>
  </si>
  <si>
    <t>997013811</t>
  </si>
  <si>
    <t>Poplatek za uložení na skládce (skládkovné) stavebního odpadu dřevěného kód odpadu 17 02 01</t>
  </si>
  <si>
    <t>-594827076</t>
  </si>
  <si>
    <t>11</t>
  </si>
  <si>
    <t>997013821</t>
  </si>
  <si>
    <t>Poplatek za uložení na skládce (skládkovné) stavebního odpadu s obsahem azbestu kód odpadu 17 06 05</t>
  </si>
  <si>
    <t>-150493751</t>
  </si>
  <si>
    <t>PSV</t>
  </si>
  <si>
    <t>Práce a dodávky PSV</t>
  </si>
  <si>
    <t>762</t>
  </si>
  <si>
    <t>Konstrukce tesařské</t>
  </si>
  <si>
    <t>12</t>
  </si>
  <si>
    <t>762083111</t>
  </si>
  <si>
    <t>Impregnace řeziva proti dřevokaznému hmyzu a houbám máčením třída ohrožení 1 a 2</t>
  </si>
  <si>
    <t>16</t>
  </si>
  <si>
    <t>1510233289</t>
  </si>
  <si>
    <t>13</t>
  </si>
  <si>
    <t>762331933</t>
  </si>
  <si>
    <t>Vyřezání části střešní vazby průřezové plochy řeziva do 288 cm2 délky do 8 m</t>
  </si>
  <si>
    <t>m</t>
  </si>
  <si>
    <t>1212484840</t>
  </si>
  <si>
    <t>14</t>
  </si>
  <si>
    <t>762331944</t>
  </si>
  <si>
    <t>Vyřezání části střešní vazby průřezové plochy řeziva do 450 cm2 délky přes 8 m</t>
  </si>
  <si>
    <t>-1133993787</t>
  </si>
  <si>
    <t>762332923</t>
  </si>
  <si>
    <t>Doplnění části střešní vazby z hranolů průřezové plochy do 288 cm2 včetně materiálu</t>
  </si>
  <si>
    <t>-940168822</t>
  </si>
  <si>
    <t>762332924</t>
  </si>
  <si>
    <t>Doplnění části střešní vazby z hranolů průřezové plochy do 450 cm2 včetně materiálu</t>
  </si>
  <si>
    <t>-1647294972</t>
  </si>
  <si>
    <t>17</t>
  </si>
  <si>
    <t>762341017</t>
  </si>
  <si>
    <t>Bednění střech rovných z desek OSB tl 25 mm na sraz šroubovaných na krokve</t>
  </si>
  <si>
    <t>785450701</t>
  </si>
  <si>
    <t>18</t>
  </si>
  <si>
    <t>762341811</t>
  </si>
  <si>
    <t>Demontáž bednění střech z prken</t>
  </si>
  <si>
    <t>-1526505762</t>
  </si>
  <si>
    <t>19</t>
  </si>
  <si>
    <t>762342314</t>
  </si>
  <si>
    <t>Montáž laťování na střechách složitých sklonu do 60° osové vzdálenosti do 360 mm</t>
  </si>
  <si>
    <t>-1083103652</t>
  </si>
  <si>
    <t>20</t>
  </si>
  <si>
    <t>M</t>
  </si>
  <si>
    <t>60514101</t>
  </si>
  <si>
    <t>řezivo jehličnaté lať 10-25cm2</t>
  </si>
  <si>
    <t>32</t>
  </si>
  <si>
    <t>668639593</t>
  </si>
  <si>
    <t>762342441</t>
  </si>
  <si>
    <t>Montáž lišt trojúhelníkových nebo kontralatí na střechách sklonu do 60°</t>
  </si>
  <si>
    <t>-1802631341</t>
  </si>
  <si>
    <t>22</t>
  </si>
  <si>
    <t>-578249444</t>
  </si>
  <si>
    <t>23</t>
  </si>
  <si>
    <t>762343911</t>
  </si>
  <si>
    <t>Zabednění otvorů ve střeše prkny tl do 32mm plochy jednotlivě do 1 m2</t>
  </si>
  <si>
    <t>-1295471732</t>
  </si>
  <si>
    <t>24</t>
  </si>
  <si>
    <t>762381012</t>
  </si>
  <si>
    <t>Heverování a podepření tesařských konstrukcí krovů, plná vazba přes 9 do 12,5 m</t>
  </si>
  <si>
    <t>kus</t>
  </si>
  <si>
    <t>-946469094</t>
  </si>
  <si>
    <t>25</t>
  </si>
  <si>
    <t>762395000</t>
  </si>
  <si>
    <t>Spojovací prostředky krovů, bednění, laťování, nadstřešních konstrukcí</t>
  </si>
  <si>
    <t>-1390858957</t>
  </si>
  <si>
    <t>26</t>
  </si>
  <si>
    <t>998762103</t>
  </si>
  <si>
    <t>Přesun hmot tonážní pro kce tesařské v objektech v do 24 m</t>
  </si>
  <si>
    <t>-2072570511</t>
  </si>
  <si>
    <t>764</t>
  </si>
  <si>
    <t>Konstrukce klempířské</t>
  </si>
  <si>
    <t>27</t>
  </si>
  <si>
    <t>764001891</t>
  </si>
  <si>
    <t>Demontáž úžlabí do suti</t>
  </si>
  <si>
    <t>-636752136</t>
  </si>
  <si>
    <t>28</t>
  </si>
  <si>
    <t>764002801</t>
  </si>
  <si>
    <t>Demontáž závětrné lišty do suti</t>
  </si>
  <si>
    <t>-328539310</t>
  </si>
  <si>
    <t>29</t>
  </si>
  <si>
    <t>764002812</t>
  </si>
  <si>
    <t>Demontáž okapového plechu do suti v krytině skládané</t>
  </si>
  <si>
    <t>-740194772</t>
  </si>
  <si>
    <t>30</t>
  </si>
  <si>
    <t>764003801</t>
  </si>
  <si>
    <t>Demontáž lemování trub, konzol, držáků, ventilačních nástavců a jiných kusových prvků do suti</t>
  </si>
  <si>
    <t>-2018877562</t>
  </si>
  <si>
    <t>31</t>
  </si>
  <si>
    <t>764004821</t>
  </si>
  <si>
    <t>Demontáž nástřešního žlabu do suti</t>
  </si>
  <si>
    <t>987343505</t>
  </si>
  <si>
    <t>764004861</t>
  </si>
  <si>
    <t>Demontáž svodu do suti</t>
  </si>
  <si>
    <t>-1106420519</t>
  </si>
  <si>
    <t>33</t>
  </si>
  <si>
    <t>764111653.LND</t>
  </si>
  <si>
    <t>Krytina střechy rovné z taškových tabulí Lindab GoodLock Elite sklonu do 60°</t>
  </si>
  <si>
    <t>2109637640</t>
  </si>
  <si>
    <t>34</t>
  </si>
  <si>
    <t>764111654.LND</t>
  </si>
  <si>
    <t>Krytina střechy rovné z taškových tabulí - spojovací materiál</t>
  </si>
  <si>
    <t>soub</t>
  </si>
  <si>
    <t>1808677533</t>
  </si>
  <si>
    <t>35</t>
  </si>
  <si>
    <t>764211605.LND</t>
  </si>
  <si>
    <t>Oplechování větraného hřebene z oblých hřebenáčů LINDAB NTP Classic s větracím pásem VPH Roll rš 400 mm</t>
  </si>
  <si>
    <t>-476998060</t>
  </si>
  <si>
    <t>36</t>
  </si>
  <si>
    <t>764212606.LND</t>
  </si>
  <si>
    <t>Oplechování úžlabí LINDAB FOP-CL rš 500 mm</t>
  </si>
  <si>
    <t>455992377</t>
  </si>
  <si>
    <t>37</t>
  </si>
  <si>
    <t>764212633.LND</t>
  </si>
  <si>
    <t>Oplechování štítu závětrnou lištou LINDAB FOP-CL rš 250 mm</t>
  </si>
  <si>
    <t>367477563</t>
  </si>
  <si>
    <t>38</t>
  </si>
  <si>
    <t>764212662.LND</t>
  </si>
  <si>
    <t>Oplechování rovné okapové hrany plechem LINDAB FOP-CL rš 200 mm</t>
  </si>
  <si>
    <t>939978128</t>
  </si>
  <si>
    <t>39</t>
  </si>
  <si>
    <t>764213455</t>
  </si>
  <si>
    <t>Sněhový zachytávač krytiny z Pz plechu průběžný jednotrubkový</t>
  </si>
  <si>
    <t>2037420740</t>
  </si>
  <si>
    <t>40</t>
  </si>
  <si>
    <t>764213652.LND</t>
  </si>
  <si>
    <t>Střešní výlez pro krytinu skládanou nebo plechovou LINDAB Topline Classic SVI</t>
  </si>
  <si>
    <t>-495407777</t>
  </si>
  <si>
    <t>41</t>
  </si>
  <si>
    <t>764511602.LND</t>
  </si>
  <si>
    <t>Žlab podokapní půlkruhový LINDAB R 150 mm</t>
  </si>
  <si>
    <t>-1019760585</t>
  </si>
  <si>
    <t>42</t>
  </si>
  <si>
    <t>764511622.LND</t>
  </si>
  <si>
    <t>Roh nebo kout půlkruhového podokapního žlabu LINDAB RVI/RVY úhel 90° 150 mm</t>
  </si>
  <si>
    <t>-451066552</t>
  </si>
  <si>
    <t>43</t>
  </si>
  <si>
    <t>764511643.LND</t>
  </si>
  <si>
    <t>Kotlík oválný (trychtýřový) pro podokapní žlaby LINDAB OMV 150/120 mm</t>
  </si>
  <si>
    <t>411949542</t>
  </si>
  <si>
    <t>44</t>
  </si>
  <si>
    <t>764518623.LND</t>
  </si>
  <si>
    <t>Svody kruhové včetně objímek, kolen, odskoků SPOR LINDAB průměru 120 mm</t>
  </si>
  <si>
    <t>190536956</t>
  </si>
  <si>
    <t>45</t>
  </si>
  <si>
    <t>998764103</t>
  </si>
  <si>
    <t>Přesun hmot tonážní pro konstrukce klempířské v objektech v do 24 m</t>
  </si>
  <si>
    <t>1165228719</t>
  </si>
  <si>
    <t>765</t>
  </si>
  <si>
    <t>Krytina skládaná</t>
  </si>
  <si>
    <t>46</t>
  </si>
  <si>
    <t>765131801</t>
  </si>
  <si>
    <t>Demontáž vláknocementové skládané krytiny sklonu do 30° do suti</t>
  </si>
  <si>
    <t>753840359</t>
  </si>
  <si>
    <t>47</t>
  </si>
  <si>
    <t>765131821</t>
  </si>
  <si>
    <t>Demontáž hřebene nebo nároží z hřebenáčů vláknocementové skládané krytiny sklonu do 30° do suti</t>
  </si>
  <si>
    <t>-502545185</t>
  </si>
  <si>
    <t>48</t>
  </si>
  <si>
    <t>765131841</t>
  </si>
  <si>
    <t>Příplatek k cenám demontáže skládané vláknocementové krytiny za sklon přes 30°</t>
  </si>
  <si>
    <t>544828314</t>
  </si>
  <si>
    <t>49</t>
  </si>
  <si>
    <t>765131845</t>
  </si>
  <si>
    <t>Příplatek k cenám demontáže hřebene nebo nároží skládané vláknocementové krytiny za sklon přes 30°</t>
  </si>
  <si>
    <t>-1882982314</t>
  </si>
  <si>
    <t>50</t>
  </si>
  <si>
    <t>765191013</t>
  </si>
  <si>
    <t>Montáž pojistné hydroizolační nebo parotěsné fólie kladené přes 20° volně na bednění nebo tepelnou izolaci</t>
  </si>
  <si>
    <t>964156274</t>
  </si>
  <si>
    <t>51</t>
  </si>
  <si>
    <t>28329322</t>
  </si>
  <si>
    <t>fólie kontaktní difuzně propustná pro doplňkovou hydroizolační vrstvu, čtyřvrstvá mikroporézní PP 160g/m2</t>
  </si>
  <si>
    <t>958789887</t>
  </si>
  <si>
    <t>52</t>
  </si>
  <si>
    <t>765192811</t>
  </si>
  <si>
    <t>Demontáž střešního výlezu jakkékoliv plochy</t>
  </si>
  <si>
    <t>-1648852129</t>
  </si>
  <si>
    <t>53</t>
  </si>
  <si>
    <t>998765103</t>
  </si>
  <si>
    <t>Přesun hmot tonážní pro krytiny skládané v objektech v do 24 m</t>
  </si>
  <si>
    <t>349592918</t>
  </si>
  <si>
    <t>2 - 2 - Hromosvody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</si>
  <si>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</si>
  <si>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</si>
  <si>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</si>
  <si>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</si>
  <si>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945421110</t>
  </si>
  <si>
    <t>Hydraulická zvedací plošina na automobilovém podvozku výška zdvihu do 18 m včetně obsluhy</t>
  </si>
  <si>
    <t>hod</t>
  </si>
  <si>
    <t>1235349228</t>
  </si>
  <si>
    <t>741</t>
  </si>
  <si>
    <t>Elektroinstalace - silnoproud</t>
  </si>
  <si>
    <t>741420041</t>
  </si>
  <si>
    <t>Montáž vedení hromosvodné-podpěra klecová do zdiva</t>
  </si>
  <si>
    <t>-217330870</t>
  </si>
  <si>
    <t>741420084</t>
  </si>
  <si>
    <t>Montáž vedení hromosvodné-vodotěsná ucpávka</t>
  </si>
  <si>
    <t>259050266</t>
  </si>
  <si>
    <t>Práce a dodávky M</t>
  </si>
  <si>
    <t>21-M</t>
  </si>
  <si>
    <t>Elektromontáže</t>
  </si>
  <si>
    <t>210220021</t>
  </si>
  <si>
    <t>Montáž uzemňovacího vedení vodičů FeZn pomocí svorek v zemi páskou do 120 mm2 v průmyslové výstavbě</t>
  </si>
  <si>
    <t>64</t>
  </si>
  <si>
    <t>1647288126</t>
  </si>
  <si>
    <t>210220023</t>
  </si>
  <si>
    <t>Montáž uzemňovacího vedení vodičů FeZn pomocí svorek v zemi drátem do 10 mm v průmyslové výstavbě</t>
  </si>
  <si>
    <t>-1016396524</t>
  </si>
  <si>
    <t>210220101</t>
  </si>
  <si>
    <t>Montáž hromosvodného vedení svodových vodičů s podpěrami průměru do 10 mm</t>
  </si>
  <si>
    <t>-944485735</t>
  </si>
  <si>
    <t>210220301</t>
  </si>
  <si>
    <t>Montáž svorek hromosvodných se 2 šrouby</t>
  </si>
  <si>
    <t>-332119440</t>
  </si>
  <si>
    <t>210220302</t>
  </si>
  <si>
    <t>Montáž svorek hromosvodných se 3 a více šrouby</t>
  </si>
  <si>
    <t>1170433518</t>
  </si>
  <si>
    <t>210220372</t>
  </si>
  <si>
    <t>Montáž ochranných prvků - úhelníků nebo trubek do zdiva</t>
  </si>
  <si>
    <t>-1370261890</t>
  </si>
  <si>
    <t>210220401</t>
  </si>
  <si>
    <t>Montáž vedení hromosvodné - štítků k označení svodů</t>
  </si>
  <si>
    <t>417801631</t>
  </si>
  <si>
    <t>210220451</t>
  </si>
  <si>
    <t>Montáž vedení hromosvodné - ochranného pospojování volně nebo pod omítku</t>
  </si>
  <si>
    <t>2039676020</t>
  </si>
  <si>
    <t>35442062</t>
  </si>
  <si>
    <t>pás zemnící 30x4mm FeZn</t>
  </si>
  <si>
    <t>kg</t>
  </si>
  <si>
    <t>128</t>
  </si>
  <si>
    <t>-1207149512</t>
  </si>
  <si>
    <t>35441073</t>
  </si>
  <si>
    <t>drát D 10mm FeZn</t>
  </si>
  <si>
    <t>-276178010</t>
  </si>
  <si>
    <t>35441072</t>
  </si>
  <si>
    <t>drát pro hromosvod FeZn D 8mm</t>
  </si>
  <si>
    <t>-979465643</t>
  </si>
  <si>
    <t>35441859</t>
  </si>
  <si>
    <t>držák jímače a ochranné trubky s vrutem - 300 mm, nerez</t>
  </si>
  <si>
    <t>1508565069</t>
  </si>
  <si>
    <t>35441490</t>
  </si>
  <si>
    <t>podpěra vedení FeZn na hřebenáče a prejzovou krytinu 120mm</t>
  </si>
  <si>
    <t>1118120767</t>
  </si>
  <si>
    <t>35441875</t>
  </si>
  <si>
    <t>svorka křížová pro vodič D 6-10 mm</t>
  </si>
  <si>
    <t>-1503753771</t>
  </si>
  <si>
    <t>35441996</t>
  </si>
  <si>
    <t>svorka odbočovací a spojovací pro spojování kruhových a páskových vodičů, FeZn</t>
  </si>
  <si>
    <t>678142896</t>
  </si>
  <si>
    <t>35441895</t>
  </si>
  <si>
    <t>svorka připojovací k připojení kovových částí</t>
  </si>
  <si>
    <t>-777771904</t>
  </si>
  <si>
    <t>354419862</t>
  </si>
  <si>
    <t>svorka odbočovací a spojovací SR 2a pro pásek 30x4mm</t>
  </si>
  <si>
    <t>-35754128</t>
  </si>
  <si>
    <t>3544198643</t>
  </si>
  <si>
    <t>tmel</t>
  </si>
  <si>
    <t>503696355</t>
  </si>
  <si>
    <t>354419864</t>
  </si>
  <si>
    <t xml:space="preserve">podpěra vedení Clip nerez/plast na plechové opláštění </t>
  </si>
  <si>
    <t>-1120050996</t>
  </si>
  <si>
    <t>35441831</t>
  </si>
  <si>
    <t>úhelník ochranný na ochranu svodu - 2000 mm, FeZn</t>
  </si>
  <si>
    <t>-1388838440</t>
  </si>
  <si>
    <t>354419861</t>
  </si>
  <si>
    <t>svorka zkušební SZ pro lano D6-12mm</t>
  </si>
  <si>
    <t>-359627100</t>
  </si>
  <si>
    <t>210280002</t>
  </si>
  <si>
    <t>Zkoušky a prohlídky el rozvodů a zařízení celková prohlídka pro objem mtž prací do 500 000 Kč</t>
  </si>
  <si>
    <t>372228291</t>
  </si>
  <si>
    <t>3544198641</t>
  </si>
  <si>
    <t>svorka SS</t>
  </si>
  <si>
    <t>256</t>
  </si>
  <si>
    <t>646982398</t>
  </si>
  <si>
    <t>3544198642</t>
  </si>
  <si>
    <t>štítek označení hromosvodu</t>
  </si>
  <si>
    <t>-213666935</t>
  </si>
  <si>
    <t>35441676</t>
  </si>
  <si>
    <t>podpěry vedení hromosvodu do zdiva na hmoždinku - 8/50mm</t>
  </si>
  <si>
    <t>43560000</t>
  </si>
  <si>
    <t>46-M</t>
  </si>
  <si>
    <t>Zemní práce při extr.mont.pracích</t>
  </si>
  <si>
    <t>460150033</t>
  </si>
  <si>
    <t>Hloubení kabelových zapažených i nezapažených rýh ručně š 40 cm, hl 50 cm, v hornině tř 3</t>
  </si>
  <si>
    <t>-1845944978</t>
  </si>
  <si>
    <t>460560033</t>
  </si>
  <si>
    <t>Zásyp rýh ručně šířky 40 cm, hloubky 50 cm, z horniny třídy 3</t>
  </si>
  <si>
    <t>-574207581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</si>
</sst>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ZS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střechy - ZŠ Rychnovek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Rychnovek - Zvole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Obec Rychnovek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'1 - 1 - Stavební část'!J30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'1 - 1 - Stavební část'!P123</f>
        <v>0</v>
      </c>
      <c r="AV95" s="125">
        <f>'1 - 1 - Stavební část'!J33</f>
        <v>0</v>
      </c>
      <c r="AW95" s="125">
        <f>'1 - 1 - Stavební část'!J34</f>
        <v>0</v>
      </c>
      <c r="AX95" s="125">
        <f>'1 - 1 - Stavební část'!J35</f>
        <v>0</v>
      </c>
      <c r="AY95" s="125">
        <f>'1 - 1 - Stavební část'!J36</f>
        <v>0</v>
      </c>
      <c r="AZ95" s="125">
        <f>'1 - 1 - Stavební část'!F33</f>
        <v>0</v>
      </c>
      <c r="BA95" s="125">
        <f>'1 - 1 - Stavební část'!F34</f>
        <v>0</v>
      </c>
      <c r="BB95" s="125">
        <f>'1 - 1 - Stavební část'!F35</f>
        <v>0</v>
      </c>
      <c r="BC95" s="125">
        <f>'1 - 1 - Stavební část'!F36</f>
        <v>0</v>
      </c>
      <c r="BD95" s="127">
        <f>'1 - 1 - Stavební část'!F37</f>
        <v>0</v>
      </c>
      <c r="BE95" s="7"/>
      <c r="BT95" s="128" t="s">
        <v>80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79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'2 - 2 - Hromosvody'!J30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'2 - 2 - Hromosvody'!P123</f>
        <v>0</v>
      </c>
      <c r="AV96" s="130">
        <f>'2 - 2 - Hromosvody'!J33</f>
        <v>0</v>
      </c>
      <c r="AW96" s="130">
        <f>'2 - 2 - Hromosvody'!J34</f>
        <v>0</v>
      </c>
      <c r="AX96" s="130">
        <f>'2 - 2 - Hromosvody'!J35</f>
        <v>0</v>
      </c>
      <c r="AY96" s="130">
        <f>'2 - 2 - Hromosvody'!J36</f>
        <v>0</v>
      </c>
      <c r="AZ96" s="130">
        <f>'2 - 2 - Hromosvody'!F33</f>
        <v>0</v>
      </c>
      <c r="BA96" s="130">
        <f>'2 - 2 - Hromosvody'!F34</f>
        <v>0</v>
      </c>
      <c r="BB96" s="130">
        <f>'2 - 2 - Hromosvody'!F35</f>
        <v>0</v>
      </c>
      <c r="BC96" s="130">
        <f>'2 - 2 - Hromosvody'!F36</f>
        <v>0</v>
      </c>
      <c r="BD96" s="132">
        <f>'2 - 2 - Hromosvody'!F37</f>
        <v>0</v>
      </c>
      <c r="BE96" s="7"/>
      <c r="BT96" s="128" t="s">
        <v>80</v>
      </c>
      <c r="BV96" s="128" t="s">
        <v>77</v>
      </c>
      <c r="BW96" s="128" t="s">
        <v>86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aDOs4dA+b1QFowmeJK1WcttDROBahh7F1FdFBV0WMrTPiDYtxhwdICJL9JwciatvmXN+9eywXw+7yxppIO01VA==" hashValue="+quqaaV4XvnO7xJkjotCCha6jZxV3TvJ3eMEy/9uiusimhB18s6bHvVdtL5x9dS1Wv1SHc7I4t4qHWbPEnKXJ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1 - Stavební část'!C2" display="/"/>
    <hyperlink ref="A96" location="'2 - 2 - Hromosvo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hidden="1" s="1" customFormat="1" ht="24.96" customHeight="1">
      <c r="B4" s="17"/>
      <c r="D4" s="137" t="s">
        <v>87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střechy - ZŠ Rychnovek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88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89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17. 2. 2020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ROUND((SUM(BE123:BE183)),  2)</f>
        <v>0</v>
      </c>
      <c r="G33" s="35"/>
      <c r="H33" s="35"/>
      <c r="I33" s="159">
        <v>0.20999999999999999</v>
      </c>
      <c r="J33" s="158">
        <f>ROUND(((SUM(BE123:BE183))*I33),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41</v>
      </c>
      <c r="F34" s="158">
        <f>ROUND((SUM(BF123:BF183)),  2)</f>
        <v>0</v>
      </c>
      <c r="G34" s="35"/>
      <c r="H34" s="35"/>
      <c r="I34" s="159">
        <v>0.14999999999999999</v>
      </c>
      <c r="J34" s="158">
        <f>ROUND(((SUM(BF123:BF183))*I34),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ROUND((SUM(BG123:BG183)),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ROUND((SUM(BH123:BH183)),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ROUND((SUM(BI123:BI183)),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střechy - ZŠ Rychnovek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1 - 1 - Stavební část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Rychnovek - Zvole</v>
      </c>
      <c r="G89" s="37"/>
      <c r="H89" s="37"/>
      <c r="I89" s="144" t="s">
        <v>22</v>
      </c>
      <c r="J89" s="76" t="str">
        <f>IF(J12="","",J12)</f>
        <v>17. 2. 2020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Obec Rychnovek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91</v>
      </c>
      <c r="D94" s="186"/>
      <c r="E94" s="186"/>
      <c r="F94" s="186"/>
      <c r="G94" s="186"/>
      <c r="H94" s="186"/>
      <c r="I94" s="187"/>
      <c r="J94" s="188" t="s">
        <v>92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93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90"/>
      <c r="C97" s="191"/>
      <c r="D97" s="192" t="s">
        <v>95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7"/>
      <c r="C98" s="198"/>
      <c r="D98" s="199" t="s">
        <v>96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7"/>
      <c r="C99" s="198"/>
      <c r="D99" s="199" t="s">
        <v>97</v>
      </c>
      <c r="E99" s="200"/>
      <c r="F99" s="200"/>
      <c r="G99" s="200"/>
      <c r="H99" s="200"/>
      <c r="I99" s="201"/>
      <c r="J99" s="202">
        <f>J130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90"/>
      <c r="C100" s="191"/>
      <c r="D100" s="192" t="s">
        <v>98</v>
      </c>
      <c r="E100" s="193"/>
      <c r="F100" s="193"/>
      <c r="G100" s="193"/>
      <c r="H100" s="193"/>
      <c r="I100" s="194"/>
      <c r="J100" s="195">
        <f>J138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97"/>
      <c r="C101" s="198"/>
      <c r="D101" s="199" t="s">
        <v>99</v>
      </c>
      <c r="E101" s="200"/>
      <c r="F101" s="200"/>
      <c r="G101" s="200"/>
      <c r="H101" s="200"/>
      <c r="I101" s="201"/>
      <c r="J101" s="202">
        <f>J139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7"/>
      <c r="C102" s="198"/>
      <c r="D102" s="199" t="s">
        <v>100</v>
      </c>
      <c r="E102" s="200"/>
      <c r="F102" s="200"/>
      <c r="G102" s="200"/>
      <c r="H102" s="200"/>
      <c r="I102" s="201"/>
      <c r="J102" s="202">
        <f>J155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7"/>
      <c r="C103" s="198"/>
      <c r="D103" s="199" t="s">
        <v>101</v>
      </c>
      <c r="E103" s="200"/>
      <c r="F103" s="200"/>
      <c r="G103" s="200"/>
      <c r="H103" s="200"/>
      <c r="I103" s="201"/>
      <c r="J103" s="202">
        <f>J175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>Oprava střechy - ZŠ Rychnovek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1 - 1 - Stavební část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Rychnovek - Zvole</v>
      </c>
      <c r="G117" s="37"/>
      <c r="H117" s="37"/>
      <c r="I117" s="144" t="s">
        <v>22</v>
      </c>
      <c r="J117" s="76" t="str">
        <f>IF(J12="","",J12)</f>
        <v>17. 2. 2020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Obec Rychnovek</v>
      </c>
      <c r="G119" s="37"/>
      <c r="H119" s="37"/>
      <c r="I119" s="144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144" t="s">
        <v>33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103</v>
      </c>
      <c r="D122" s="207" t="s">
        <v>60</v>
      </c>
      <c r="E122" s="207" t="s">
        <v>56</v>
      </c>
      <c r="F122" s="207" t="s">
        <v>57</v>
      </c>
      <c r="G122" s="207" t="s">
        <v>104</v>
      </c>
      <c r="H122" s="207" t="s">
        <v>105</v>
      </c>
      <c r="I122" s="208" t="s">
        <v>106</v>
      </c>
      <c r="J122" s="209" t="s">
        <v>92</v>
      </c>
      <c r="K122" s="210" t="s">
        <v>107</v>
      </c>
      <c r="L122" s="211"/>
      <c r="M122" s="97" t="s">
        <v>1</v>
      </c>
      <c r="N122" s="98" t="s">
        <v>39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141"/>
      <c r="J123" s="212">
        <f>BK123</f>
        <v>0</v>
      </c>
      <c r="K123" s="37"/>
      <c r="L123" s="41"/>
      <c r="M123" s="100"/>
      <c r="N123" s="213"/>
      <c r="O123" s="101"/>
      <c r="P123" s="214">
        <f>P124+P138</f>
        <v>0</v>
      </c>
      <c r="Q123" s="101"/>
      <c r="R123" s="214">
        <f>R124+R138</f>
        <v>11.530641249999999</v>
      </c>
      <c r="S123" s="101"/>
      <c r="T123" s="215">
        <f>T124+T138</f>
        <v>24.452805999999999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94</v>
      </c>
      <c r="BK123" s="216">
        <f>BK124+BK138</f>
        <v>0</v>
      </c>
    </row>
    <row r="124" s="12" customFormat="1" ht="25.92" customHeight="1">
      <c r="A124" s="12"/>
      <c r="B124" s="217"/>
      <c r="C124" s="218"/>
      <c r="D124" s="219" t="s">
        <v>74</v>
      </c>
      <c r="E124" s="220" t="s">
        <v>115</v>
      </c>
      <c r="F124" s="220" t="s">
        <v>116</v>
      </c>
      <c r="G124" s="218"/>
      <c r="H124" s="218"/>
      <c r="I124" s="221"/>
      <c r="J124" s="222">
        <f>BK124</f>
        <v>0</v>
      </c>
      <c r="K124" s="218"/>
      <c r="L124" s="223"/>
      <c r="M124" s="224"/>
      <c r="N124" s="225"/>
      <c r="O124" s="225"/>
      <c r="P124" s="226">
        <f>P125+P130</f>
        <v>0</v>
      </c>
      <c r="Q124" s="225"/>
      <c r="R124" s="226">
        <f>R125+R130</f>
        <v>0</v>
      </c>
      <c r="S124" s="225"/>
      <c r="T124" s="227">
        <f>T125+T130</f>
        <v>12.9114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80</v>
      </c>
      <c r="AT124" s="229" t="s">
        <v>74</v>
      </c>
      <c r="AU124" s="229" t="s">
        <v>75</v>
      </c>
      <c r="AY124" s="228" t="s">
        <v>117</v>
      </c>
      <c r="BK124" s="230">
        <f>BK125+BK130</f>
        <v>0</v>
      </c>
    </row>
    <row r="125" s="12" customFormat="1" ht="22.8" customHeight="1">
      <c r="A125" s="12"/>
      <c r="B125" s="217"/>
      <c r="C125" s="218"/>
      <c r="D125" s="219" t="s">
        <v>74</v>
      </c>
      <c r="E125" s="231" t="s">
        <v>118</v>
      </c>
      <c r="F125" s="231" t="s">
        <v>119</v>
      </c>
      <c r="G125" s="218"/>
      <c r="H125" s="218"/>
      <c r="I125" s="221"/>
      <c r="J125" s="232">
        <f>BK125</f>
        <v>0</v>
      </c>
      <c r="K125" s="218"/>
      <c r="L125" s="223"/>
      <c r="M125" s="224"/>
      <c r="N125" s="225"/>
      <c r="O125" s="225"/>
      <c r="P125" s="226">
        <f>SUM(P126:P129)</f>
        <v>0</v>
      </c>
      <c r="Q125" s="225"/>
      <c r="R125" s="226">
        <f>SUM(R126:R129)</f>
        <v>0</v>
      </c>
      <c r="S125" s="225"/>
      <c r="T125" s="227">
        <f>SUM(T126:T129)</f>
        <v>12.9114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80</v>
      </c>
      <c r="AT125" s="229" t="s">
        <v>74</v>
      </c>
      <c r="AU125" s="229" t="s">
        <v>80</v>
      </c>
      <c r="AY125" s="228" t="s">
        <v>117</v>
      </c>
      <c r="BK125" s="230">
        <f>SUM(BK126:BK129)</f>
        <v>0</v>
      </c>
    </row>
    <row r="126" s="2" customFormat="1" ht="21.75" customHeight="1">
      <c r="A126" s="35"/>
      <c r="B126" s="36"/>
      <c r="C126" s="233" t="s">
        <v>80</v>
      </c>
      <c r="D126" s="233" t="s">
        <v>120</v>
      </c>
      <c r="E126" s="234" t="s">
        <v>121</v>
      </c>
      <c r="F126" s="235" t="s">
        <v>122</v>
      </c>
      <c r="G126" s="236" t="s">
        <v>123</v>
      </c>
      <c r="H126" s="237">
        <v>54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40</v>
      </c>
      <c r="O126" s="8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124</v>
      </c>
      <c r="AT126" s="245" t="s">
        <v>120</v>
      </c>
      <c r="AU126" s="245" t="s">
        <v>84</v>
      </c>
      <c r="AY126" s="14" t="s">
        <v>117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80</v>
      </c>
      <c r="BK126" s="246">
        <f>ROUND(I126*H126,2)</f>
        <v>0</v>
      </c>
      <c r="BL126" s="14" t="s">
        <v>124</v>
      </c>
      <c r="BM126" s="245" t="s">
        <v>125</v>
      </c>
    </row>
    <row r="127" s="2" customFormat="1" ht="21.75" customHeight="1">
      <c r="A127" s="35"/>
      <c r="B127" s="36"/>
      <c r="C127" s="233" t="s">
        <v>84</v>
      </c>
      <c r="D127" s="233" t="s">
        <v>120</v>
      </c>
      <c r="E127" s="234" t="s">
        <v>126</v>
      </c>
      <c r="F127" s="235" t="s">
        <v>127</v>
      </c>
      <c r="G127" s="236" t="s">
        <v>123</v>
      </c>
      <c r="H127" s="237">
        <v>216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40</v>
      </c>
      <c r="O127" s="88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124</v>
      </c>
      <c r="AT127" s="245" t="s">
        <v>120</v>
      </c>
      <c r="AU127" s="245" t="s">
        <v>84</v>
      </c>
      <c r="AY127" s="14" t="s">
        <v>117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80</v>
      </c>
      <c r="BK127" s="246">
        <f>ROUND(I127*H127,2)</f>
        <v>0</v>
      </c>
      <c r="BL127" s="14" t="s">
        <v>124</v>
      </c>
      <c r="BM127" s="245" t="s">
        <v>128</v>
      </c>
    </row>
    <row r="128" s="2" customFormat="1" ht="21.75" customHeight="1">
      <c r="A128" s="35"/>
      <c r="B128" s="36"/>
      <c r="C128" s="233" t="s">
        <v>129</v>
      </c>
      <c r="D128" s="233" t="s">
        <v>120</v>
      </c>
      <c r="E128" s="234" t="s">
        <v>130</v>
      </c>
      <c r="F128" s="235" t="s">
        <v>131</v>
      </c>
      <c r="G128" s="236" t="s">
        <v>123</v>
      </c>
      <c r="H128" s="237">
        <v>54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40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124</v>
      </c>
      <c r="AT128" s="245" t="s">
        <v>120</v>
      </c>
      <c r="AU128" s="245" t="s">
        <v>84</v>
      </c>
      <c r="AY128" s="14" t="s">
        <v>117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80</v>
      </c>
      <c r="BK128" s="246">
        <f>ROUND(I128*H128,2)</f>
        <v>0</v>
      </c>
      <c r="BL128" s="14" t="s">
        <v>124</v>
      </c>
      <c r="BM128" s="245" t="s">
        <v>132</v>
      </c>
    </row>
    <row r="129" s="2" customFormat="1" ht="21.75" customHeight="1">
      <c r="A129" s="35"/>
      <c r="B129" s="36"/>
      <c r="C129" s="233" t="s">
        <v>124</v>
      </c>
      <c r="D129" s="233" t="s">
        <v>120</v>
      </c>
      <c r="E129" s="234" t="s">
        <v>133</v>
      </c>
      <c r="F129" s="235" t="s">
        <v>134</v>
      </c>
      <c r="G129" s="236" t="s">
        <v>135</v>
      </c>
      <c r="H129" s="237">
        <v>8.0999999999999996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40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1.5940000000000001</v>
      </c>
      <c r="T129" s="244">
        <f>S129*H129</f>
        <v>12.9114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124</v>
      </c>
      <c r="AT129" s="245" t="s">
        <v>120</v>
      </c>
      <c r="AU129" s="245" t="s">
        <v>84</v>
      </c>
      <c r="AY129" s="14" t="s">
        <v>117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80</v>
      </c>
      <c r="BK129" s="246">
        <f>ROUND(I129*H129,2)</f>
        <v>0</v>
      </c>
      <c r="BL129" s="14" t="s">
        <v>124</v>
      </c>
      <c r="BM129" s="245" t="s">
        <v>136</v>
      </c>
    </row>
    <row r="130" s="12" customFormat="1" ht="22.8" customHeight="1">
      <c r="A130" s="12"/>
      <c r="B130" s="217"/>
      <c r="C130" s="218"/>
      <c r="D130" s="219" t="s">
        <v>74</v>
      </c>
      <c r="E130" s="231" t="s">
        <v>137</v>
      </c>
      <c r="F130" s="231" t="s">
        <v>138</v>
      </c>
      <c r="G130" s="218"/>
      <c r="H130" s="218"/>
      <c r="I130" s="221"/>
      <c r="J130" s="232">
        <f>BK130</f>
        <v>0</v>
      </c>
      <c r="K130" s="218"/>
      <c r="L130" s="223"/>
      <c r="M130" s="224"/>
      <c r="N130" s="225"/>
      <c r="O130" s="225"/>
      <c r="P130" s="226">
        <f>SUM(P131:P137)</f>
        <v>0</v>
      </c>
      <c r="Q130" s="225"/>
      <c r="R130" s="226">
        <f>SUM(R131:R137)</f>
        <v>0</v>
      </c>
      <c r="S130" s="225"/>
      <c r="T130" s="227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8" t="s">
        <v>80</v>
      </c>
      <c r="AT130" s="229" t="s">
        <v>74</v>
      </c>
      <c r="AU130" s="229" t="s">
        <v>80</v>
      </c>
      <c r="AY130" s="228" t="s">
        <v>117</v>
      </c>
      <c r="BK130" s="230">
        <f>SUM(BK131:BK137)</f>
        <v>0</v>
      </c>
    </row>
    <row r="131" s="2" customFormat="1" ht="21.75" customHeight="1">
      <c r="A131" s="35"/>
      <c r="B131" s="36"/>
      <c r="C131" s="233" t="s">
        <v>139</v>
      </c>
      <c r="D131" s="233" t="s">
        <v>120</v>
      </c>
      <c r="E131" s="234" t="s">
        <v>140</v>
      </c>
      <c r="F131" s="235" t="s">
        <v>141</v>
      </c>
      <c r="G131" s="236" t="s">
        <v>142</v>
      </c>
      <c r="H131" s="237">
        <v>24.452999999999999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40</v>
      </c>
      <c r="O131" s="8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124</v>
      </c>
      <c r="AT131" s="245" t="s">
        <v>120</v>
      </c>
      <c r="AU131" s="245" t="s">
        <v>84</v>
      </c>
      <c r="AY131" s="14" t="s">
        <v>117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80</v>
      </c>
      <c r="BK131" s="246">
        <f>ROUND(I131*H131,2)</f>
        <v>0</v>
      </c>
      <c r="BL131" s="14" t="s">
        <v>124</v>
      </c>
      <c r="BM131" s="245" t="s">
        <v>143</v>
      </c>
    </row>
    <row r="132" s="2" customFormat="1" ht="21.75" customHeight="1">
      <c r="A132" s="35"/>
      <c r="B132" s="36"/>
      <c r="C132" s="233" t="s">
        <v>144</v>
      </c>
      <c r="D132" s="233" t="s">
        <v>120</v>
      </c>
      <c r="E132" s="234" t="s">
        <v>145</v>
      </c>
      <c r="F132" s="235" t="s">
        <v>146</v>
      </c>
      <c r="G132" s="236" t="s">
        <v>142</v>
      </c>
      <c r="H132" s="237">
        <v>24.452999999999999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40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124</v>
      </c>
      <c r="AT132" s="245" t="s">
        <v>120</v>
      </c>
      <c r="AU132" s="245" t="s">
        <v>84</v>
      </c>
      <c r="AY132" s="14" t="s">
        <v>117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80</v>
      </c>
      <c r="BK132" s="246">
        <f>ROUND(I132*H132,2)</f>
        <v>0</v>
      </c>
      <c r="BL132" s="14" t="s">
        <v>124</v>
      </c>
      <c r="BM132" s="245" t="s">
        <v>147</v>
      </c>
    </row>
    <row r="133" s="2" customFormat="1" ht="21.75" customHeight="1">
      <c r="A133" s="35"/>
      <c r="B133" s="36"/>
      <c r="C133" s="233" t="s">
        <v>148</v>
      </c>
      <c r="D133" s="233" t="s">
        <v>120</v>
      </c>
      <c r="E133" s="234" t="s">
        <v>149</v>
      </c>
      <c r="F133" s="235" t="s">
        <v>150</v>
      </c>
      <c r="G133" s="236" t="s">
        <v>142</v>
      </c>
      <c r="H133" s="237">
        <v>244.53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40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124</v>
      </c>
      <c r="AT133" s="245" t="s">
        <v>120</v>
      </c>
      <c r="AU133" s="245" t="s">
        <v>84</v>
      </c>
      <c r="AY133" s="14" t="s">
        <v>117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80</v>
      </c>
      <c r="BK133" s="246">
        <f>ROUND(I133*H133,2)</f>
        <v>0</v>
      </c>
      <c r="BL133" s="14" t="s">
        <v>124</v>
      </c>
      <c r="BM133" s="245" t="s">
        <v>151</v>
      </c>
    </row>
    <row r="134" s="2" customFormat="1" ht="21.75" customHeight="1">
      <c r="A134" s="35"/>
      <c r="B134" s="36"/>
      <c r="C134" s="233" t="s">
        <v>152</v>
      </c>
      <c r="D134" s="233" t="s">
        <v>120</v>
      </c>
      <c r="E134" s="234" t="s">
        <v>153</v>
      </c>
      <c r="F134" s="235" t="s">
        <v>154</v>
      </c>
      <c r="G134" s="236" t="s">
        <v>142</v>
      </c>
      <c r="H134" s="237">
        <v>12.911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124</v>
      </c>
      <c r="AT134" s="245" t="s">
        <v>120</v>
      </c>
      <c r="AU134" s="245" t="s">
        <v>84</v>
      </c>
      <c r="AY134" s="14" t="s">
        <v>117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80</v>
      </c>
      <c r="BK134" s="246">
        <f>ROUND(I134*H134,2)</f>
        <v>0</v>
      </c>
      <c r="BL134" s="14" t="s">
        <v>124</v>
      </c>
      <c r="BM134" s="245" t="s">
        <v>155</v>
      </c>
    </row>
    <row r="135" s="2" customFormat="1" ht="21.75" customHeight="1">
      <c r="A135" s="35"/>
      <c r="B135" s="36"/>
      <c r="C135" s="233" t="s">
        <v>118</v>
      </c>
      <c r="D135" s="233" t="s">
        <v>120</v>
      </c>
      <c r="E135" s="234" t="s">
        <v>156</v>
      </c>
      <c r="F135" s="235" t="s">
        <v>157</v>
      </c>
      <c r="G135" s="236" t="s">
        <v>142</v>
      </c>
      <c r="H135" s="237">
        <v>1.238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40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124</v>
      </c>
      <c r="AT135" s="245" t="s">
        <v>120</v>
      </c>
      <c r="AU135" s="245" t="s">
        <v>84</v>
      </c>
      <c r="AY135" s="14" t="s">
        <v>117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80</v>
      </c>
      <c r="BK135" s="246">
        <f>ROUND(I135*H135,2)</f>
        <v>0</v>
      </c>
      <c r="BL135" s="14" t="s">
        <v>124</v>
      </c>
      <c r="BM135" s="245" t="s">
        <v>158</v>
      </c>
    </row>
    <row r="136" s="2" customFormat="1" ht="21.75" customHeight="1">
      <c r="A136" s="35"/>
      <c r="B136" s="36"/>
      <c r="C136" s="233" t="s">
        <v>159</v>
      </c>
      <c r="D136" s="233" t="s">
        <v>120</v>
      </c>
      <c r="E136" s="234" t="s">
        <v>160</v>
      </c>
      <c r="F136" s="235" t="s">
        <v>161</v>
      </c>
      <c r="G136" s="236" t="s">
        <v>142</v>
      </c>
      <c r="H136" s="237">
        <v>3.3010000000000002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124</v>
      </c>
      <c r="AT136" s="245" t="s">
        <v>120</v>
      </c>
      <c r="AU136" s="245" t="s">
        <v>84</v>
      </c>
      <c r="AY136" s="14" t="s">
        <v>117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80</v>
      </c>
      <c r="BK136" s="246">
        <f>ROUND(I136*H136,2)</f>
        <v>0</v>
      </c>
      <c r="BL136" s="14" t="s">
        <v>124</v>
      </c>
      <c r="BM136" s="245" t="s">
        <v>162</v>
      </c>
    </row>
    <row r="137" s="2" customFormat="1" ht="33" customHeight="1">
      <c r="A137" s="35"/>
      <c r="B137" s="36"/>
      <c r="C137" s="233" t="s">
        <v>163</v>
      </c>
      <c r="D137" s="233" t="s">
        <v>120</v>
      </c>
      <c r="E137" s="234" t="s">
        <v>164</v>
      </c>
      <c r="F137" s="235" t="s">
        <v>165</v>
      </c>
      <c r="G137" s="236" t="s">
        <v>142</v>
      </c>
      <c r="H137" s="237">
        <v>7.0019999999999998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40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124</v>
      </c>
      <c r="AT137" s="245" t="s">
        <v>120</v>
      </c>
      <c r="AU137" s="245" t="s">
        <v>84</v>
      </c>
      <c r="AY137" s="14" t="s">
        <v>117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80</v>
      </c>
      <c r="BK137" s="246">
        <f>ROUND(I137*H137,2)</f>
        <v>0</v>
      </c>
      <c r="BL137" s="14" t="s">
        <v>124</v>
      </c>
      <c r="BM137" s="245" t="s">
        <v>166</v>
      </c>
    </row>
    <row r="138" s="12" customFormat="1" ht="25.92" customHeight="1">
      <c r="A138" s="12"/>
      <c r="B138" s="217"/>
      <c r="C138" s="218"/>
      <c r="D138" s="219" t="s">
        <v>74</v>
      </c>
      <c r="E138" s="220" t="s">
        <v>167</v>
      </c>
      <c r="F138" s="220" t="s">
        <v>168</v>
      </c>
      <c r="G138" s="218"/>
      <c r="H138" s="218"/>
      <c r="I138" s="221"/>
      <c r="J138" s="222">
        <f>BK138</f>
        <v>0</v>
      </c>
      <c r="K138" s="218"/>
      <c r="L138" s="223"/>
      <c r="M138" s="224"/>
      <c r="N138" s="225"/>
      <c r="O138" s="225"/>
      <c r="P138" s="226">
        <f>P139+P155+P175</f>
        <v>0</v>
      </c>
      <c r="Q138" s="225"/>
      <c r="R138" s="226">
        <f>R139+R155+R175</f>
        <v>11.530641249999999</v>
      </c>
      <c r="S138" s="225"/>
      <c r="T138" s="227">
        <f>T139+T155+T175</f>
        <v>11.541405999999999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84</v>
      </c>
      <c r="AT138" s="229" t="s">
        <v>74</v>
      </c>
      <c r="AU138" s="229" t="s">
        <v>75</v>
      </c>
      <c r="AY138" s="228" t="s">
        <v>117</v>
      </c>
      <c r="BK138" s="230">
        <f>BK139+BK155+BK175</f>
        <v>0</v>
      </c>
    </row>
    <row r="139" s="12" customFormat="1" ht="22.8" customHeight="1">
      <c r="A139" s="12"/>
      <c r="B139" s="217"/>
      <c r="C139" s="218"/>
      <c r="D139" s="219" t="s">
        <v>74</v>
      </c>
      <c r="E139" s="231" t="s">
        <v>169</v>
      </c>
      <c r="F139" s="231" t="s">
        <v>170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SUM(P140:P154)</f>
        <v>0</v>
      </c>
      <c r="Q139" s="225"/>
      <c r="R139" s="226">
        <f>SUM(R140:R154)</f>
        <v>7.8642714500000004</v>
      </c>
      <c r="S139" s="225"/>
      <c r="T139" s="227">
        <f>SUM(T140:T154)</f>
        <v>3.3009900000000001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84</v>
      </c>
      <c r="AT139" s="229" t="s">
        <v>74</v>
      </c>
      <c r="AU139" s="229" t="s">
        <v>80</v>
      </c>
      <c r="AY139" s="228" t="s">
        <v>117</v>
      </c>
      <c r="BK139" s="230">
        <f>SUM(BK140:BK154)</f>
        <v>0</v>
      </c>
    </row>
    <row r="140" s="2" customFormat="1" ht="21.75" customHeight="1">
      <c r="A140" s="35"/>
      <c r="B140" s="36"/>
      <c r="C140" s="233" t="s">
        <v>171</v>
      </c>
      <c r="D140" s="233" t="s">
        <v>120</v>
      </c>
      <c r="E140" s="234" t="s">
        <v>172</v>
      </c>
      <c r="F140" s="235" t="s">
        <v>173</v>
      </c>
      <c r="G140" s="236" t="s">
        <v>135</v>
      </c>
      <c r="H140" s="237">
        <v>27.969999999999999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0.00122</v>
      </c>
      <c r="R140" s="243">
        <f>Q140*H140</f>
        <v>0.034123399999999998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174</v>
      </c>
      <c r="AT140" s="245" t="s">
        <v>120</v>
      </c>
      <c r="AU140" s="245" t="s">
        <v>84</v>
      </c>
      <c r="AY140" s="14" t="s">
        <v>117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80</v>
      </c>
      <c r="BK140" s="246">
        <f>ROUND(I140*H140,2)</f>
        <v>0</v>
      </c>
      <c r="BL140" s="14" t="s">
        <v>174</v>
      </c>
      <c r="BM140" s="245" t="s">
        <v>175</v>
      </c>
    </row>
    <row r="141" s="2" customFormat="1" ht="21.75" customHeight="1">
      <c r="A141" s="35"/>
      <c r="B141" s="36"/>
      <c r="C141" s="233" t="s">
        <v>176</v>
      </c>
      <c r="D141" s="233" t="s">
        <v>120</v>
      </c>
      <c r="E141" s="234" t="s">
        <v>177</v>
      </c>
      <c r="F141" s="235" t="s">
        <v>178</v>
      </c>
      <c r="G141" s="236" t="s">
        <v>179</v>
      </c>
      <c r="H141" s="237">
        <v>96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40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0.01584</v>
      </c>
      <c r="T141" s="244">
        <f>S141*H141</f>
        <v>1.52064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174</v>
      </c>
      <c r="AT141" s="245" t="s">
        <v>120</v>
      </c>
      <c r="AU141" s="245" t="s">
        <v>84</v>
      </c>
      <c r="AY141" s="14" t="s">
        <v>117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80</v>
      </c>
      <c r="BK141" s="246">
        <f>ROUND(I141*H141,2)</f>
        <v>0</v>
      </c>
      <c r="BL141" s="14" t="s">
        <v>174</v>
      </c>
      <c r="BM141" s="245" t="s">
        <v>180</v>
      </c>
    </row>
    <row r="142" s="2" customFormat="1" ht="21.75" customHeight="1">
      <c r="A142" s="35"/>
      <c r="B142" s="36"/>
      <c r="C142" s="233" t="s">
        <v>181</v>
      </c>
      <c r="D142" s="233" t="s">
        <v>120</v>
      </c>
      <c r="E142" s="234" t="s">
        <v>182</v>
      </c>
      <c r="F142" s="235" t="s">
        <v>183</v>
      </c>
      <c r="G142" s="236" t="s">
        <v>179</v>
      </c>
      <c r="H142" s="237">
        <v>60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40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0.024750000000000001</v>
      </c>
      <c r="T142" s="244">
        <f>S142*H142</f>
        <v>1.4850000000000001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174</v>
      </c>
      <c r="AT142" s="245" t="s">
        <v>120</v>
      </c>
      <c r="AU142" s="245" t="s">
        <v>84</v>
      </c>
      <c r="AY142" s="14" t="s">
        <v>117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80</v>
      </c>
      <c r="BK142" s="246">
        <f>ROUND(I142*H142,2)</f>
        <v>0</v>
      </c>
      <c r="BL142" s="14" t="s">
        <v>174</v>
      </c>
      <c r="BM142" s="245" t="s">
        <v>184</v>
      </c>
    </row>
    <row r="143" s="2" customFormat="1" ht="21.75" customHeight="1">
      <c r="A143" s="35"/>
      <c r="B143" s="36"/>
      <c r="C143" s="233" t="s">
        <v>8</v>
      </c>
      <c r="D143" s="233" t="s">
        <v>120</v>
      </c>
      <c r="E143" s="234" t="s">
        <v>185</v>
      </c>
      <c r="F143" s="235" t="s">
        <v>186</v>
      </c>
      <c r="G143" s="236" t="s">
        <v>179</v>
      </c>
      <c r="H143" s="237">
        <v>96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40</v>
      </c>
      <c r="O143" s="88"/>
      <c r="P143" s="243">
        <f>O143*H143</f>
        <v>0</v>
      </c>
      <c r="Q143" s="243">
        <v>0.017520000000000001</v>
      </c>
      <c r="R143" s="243">
        <f>Q143*H143</f>
        <v>1.6819200000000001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174</v>
      </c>
      <c r="AT143" s="245" t="s">
        <v>120</v>
      </c>
      <c r="AU143" s="245" t="s">
        <v>84</v>
      </c>
      <c r="AY143" s="14" t="s">
        <v>117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80</v>
      </c>
      <c r="BK143" s="246">
        <f>ROUND(I143*H143,2)</f>
        <v>0</v>
      </c>
      <c r="BL143" s="14" t="s">
        <v>174</v>
      </c>
      <c r="BM143" s="245" t="s">
        <v>187</v>
      </c>
    </row>
    <row r="144" s="2" customFormat="1" ht="21.75" customHeight="1">
      <c r="A144" s="35"/>
      <c r="B144" s="36"/>
      <c r="C144" s="233" t="s">
        <v>174</v>
      </c>
      <c r="D144" s="233" t="s">
        <v>120</v>
      </c>
      <c r="E144" s="234" t="s">
        <v>188</v>
      </c>
      <c r="F144" s="235" t="s">
        <v>189</v>
      </c>
      <c r="G144" s="236" t="s">
        <v>179</v>
      </c>
      <c r="H144" s="237">
        <v>60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40</v>
      </c>
      <c r="O144" s="88"/>
      <c r="P144" s="243">
        <f>O144*H144</f>
        <v>0</v>
      </c>
      <c r="Q144" s="243">
        <v>0.02733</v>
      </c>
      <c r="R144" s="243">
        <f>Q144*H144</f>
        <v>1.6397999999999999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174</v>
      </c>
      <c r="AT144" s="245" t="s">
        <v>120</v>
      </c>
      <c r="AU144" s="245" t="s">
        <v>84</v>
      </c>
      <c r="AY144" s="14" t="s">
        <v>117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80</v>
      </c>
      <c r="BK144" s="246">
        <f>ROUND(I144*H144,2)</f>
        <v>0</v>
      </c>
      <c r="BL144" s="14" t="s">
        <v>174</v>
      </c>
      <c r="BM144" s="245" t="s">
        <v>190</v>
      </c>
    </row>
    <row r="145" s="2" customFormat="1" ht="21.75" customHeight="1">
      <c r="A145" s="35"/>
      <c r="B145" s="36"/>
      <c r="C145" s="233" t="s">
        <v>191</v>
      </c>
      <c r="D145" s="233" t="s">
        <v>120</v>
      </c>
      <c r="E145" s="234" t="s">
        <v>192</v>
      </c>
      <c r="F145" s="235" t="s">
        <v>193</v>
      </c>
      <c r="G145" s="236" t="s">
        <v>123</v>
      </c>
      <c r="H145" s="237">
        <v>36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40</v>
      </c>
      <c r="O145" s="88"/>
      <c r="P145" s="243">
        <f>O145*H145</f>
        <v>0</v>
      </c>
      <c r="Q145" s="243">
        <v>0.0161</v>
      </c>
      <c r="R145" s="243">
        <f>Q145*H145</f>
        <v>0.5796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174</v>
      </c>
      <c r="AT145" s="245" t="s">
        <v>120</v>
      </c>
      <c r="AU145" s="245" t="s">
        <v>84</v>
      </c>
      <c r="AY145" s="14" t="s">
        <v>117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80</v>
      </c>
      <c r="BK145" s="246">
        <f>ROUND(I145*H145,2)</f>
        <v>0</v>
      </c>
      <c r="BL145" s="14" t="s">
        <v>174</v>
      </c>
      <c r="BM145" s="245" t="s">
        <v>194</v>
      </c>
    </row>
    <row r="146" s="2" customFormat="1" ht="16.5" customHeight="1">
      <c r="A146" s="35"/>
      <c r="B146" s="36"/>
      <c r="C146" s="233" t="s">
        <v>195</v>
      </c>
      <c r="D146" s="233" t="s">
        <v>120</v>
      </c>
      <c r="E146" s="234" t="s">
        <v>196</v>
      </c>
      <c r="F146" s="235" t="s">
        <v>197</v>
      </c>
      <c r="G146" s="236" t="s">
        <v>123</v>
      </c>
      <c r="H146" s="237">
        <v>19.690000000000001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40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0.014999999999999999</v>
      </c>
      <c r="T146" s="244">
        <f>S146*H146</f>
        <v>0.29535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174</v>
      </c>
      <c r="AT146" s="245" t="s">
        <v>120</v>
      </c>
      <c r="AU146" s="245" t="s">
        <v>84</v>
      </c>
      <c r="AY146" s="14" t="s">
        <v>117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80</v>
      </c>
      <c r="BK146" s="246">
        <f>ROUND(I146*H146,2)</f>
        <v>0</v>
      </c>
      <c r="BL146" s="14" t="s">
        <v>174</v>
      </c>
      <c r="BM146" s="245" t="s">
        <v>198</v>
      </c>
    </row>
    <row r="147" s="2" customFormat="1" ht="21.75" customHeight="1">
      <c r="A147" s="35"/>
      <c r="B147" s="36"/>
      <c r="C147" s="233" t="s">
        <v>199</v>
      </c>
      <c r="D147" s="233" t="s">
        <v>120</v>
      </c>
      <c r="E147" s="234" t="s">
        <v>200</v>
      </c>
      <c r="F147" s="235" t="s">
        <v>201</v>
      </c>
      <c r="G147" s="236" t="s">
        <v>123</v>
      </c>
      <c r="H147" s="237">
        <v>429.80000000000001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40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174</v>
      </c>
      <c r="AT147" s="245" t="s">
        <v>120</v>
      </c>
      <c r="AU147" s="245" t="s">
        <v>84</v>
      </c>
      <c r="AY147" s="14" t="s">
        <v>117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80</v>
      </c>
      <c r="BK147" s="246">
        <f>ROUND(I147*H147,2)</f>
        <v>0</v>
      </c>
      <c r="BL147" s="14" t="s">
        <v>174</v>
      </c>
      <c r="BM147" s="245" t="s">
        <v>202</v>
      </c>
    </row>
    <row r="148" s="2" customFormat="1" ht="16.5" customHeight="1">
      <c r="A148" s="35"/>
      <c r="B148" s="36"/>
      <c r="C148" s="247" t="s">
        <v>203</v>
      </c>
      <c r="D148" s="247" t="s">
        <v>204</v>
      </c>
      <c r="E148" s="248" t="s">
        <v>205</v>
      </c>
      <c r="F148" s="249" t="s">
        <v>206</v>
      </c>
      <c r="G148" s="250" t="s">
        <v>135</v>
      </c>
      <c r="H148" s="251">
        <v>3.25</v>
      </c>
      <c r="I148" s="252"/>
      <c r="J148" s="253">
        <f>ROUND(I148*H148,2)</f>
        <v>0</v>
      </c>
      <c r="K148" s="254"/>
      <c r="L148" s="255"/>
      <c r="M148" s="256" t="s">
        <v>1</v>
      </c>
      <c r="N148" s="257" t="s">
        <v>40</v>
      </c>
      <c r="O148" s="88"/>
      <c r="P148" s="243">
        <f>O148*H148</f>
        <v>0</v>
      </c>
      <c r="Q148" s="243">
        <v>0.55000000000000004</v>
      </c>
      <c r="R148" s="243">
        <f>Q148*H148</f>
        <v>1.7875000000000001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207</v>
      </c>
      <c r="AT148" s="245" t="s">
        <v>204</v>
      </c>
      <c r="AU148" s="245" t="s">
        <v>84</v>
      </c>
      <c r="AY148" s="14" t="s">
        <v>117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80</v>
      </c>
      <c r="BK148" s="246">
        <f>ROUND(I148*H148,2)</f>
        <v>0</v>
      </c>
      <c r="BL148" s="14" t="s">
        <v>174</v>
      </c>
      <c r="BM148" s="245" t="s">
        <v>208</v>
      </c>
    </row>
    <row r="149" s="2" customFormat="1" ht="21.75" customHeight="1">
      <c r="A149" s="35"/>
      <c r="B149" s="36"/>
      <c r="C149" s="233" t="s">
        <v>7</v>
      </c>
      <c r="D149" s="233" t="s">
        <v>120</v>
      </c>
      <c r="E149" s="234" t="s">
        <v>209</v>
      </c>
      <c r="F149" s="235" t="s">
        <v>210</v>
      </c>
      <c r="G149" s="236" t="s">
        <v>179</v>
      </c>
      <c r="H149" s="237">
        <v>672.70000000000005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40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174</v>
      </c>
      <c r="AT149" s="245" t="s">
        <v>120</v>
      </c>
      <c r="AU149" s="245" t="s">
        <v>84</v>
      </c>
      <c r="AY149" s="14" t="s">
        <v>117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80</v>
      </c>
      <c r="BK149" s="246">
        <f>ROUND(I149*H149,2)</f>
        <v>0</v>
      </c>
      <c r="BL149" s="14" t="s">
        <v>174</v>
      </c>
      <c r="BM149" s="245" t="s">
        <v>211</v>
      </c>
    </row>
    <row r="150" s="2" customFormat="1" ht="16.5" customHeight="1">
      <c r="A150" s="35"/>
      <c r="B150" s="36"/>
      <c r="C150" s="247" t="s">
        <v>212</v>
      </c>
      <c r="D150" s="247" t="s">
        <v>204</v>
      </c>
      <c r="E150" s="248" t="s">
        <v>205</v>
      </c>
      <c r="F150" s="249" t="s">
        <v>206</v>
      </c>
      <c r="G150" s="250" t="s">
        <v>135</v>
      </c>
      <c r="H150" s="251">
        <v>1.6950000000000001</v>
      </c>
      <c r="I150" s="252"/>
      <c r="J150" s="253">
        <f>ROUND(I150*H150,2)</f>
        <v>0</v>
      </c>
      <c r="K150" s="254"/>
      <c r="L150" s="255"/>
      <c r="M150" s="256" t="s">
        <v>1</v>
      </c>
      <c r="N150" s="257" t="s">
        <v>40</v>
      </c>
      <c r="O150" s="88"/>
      <c r="P150" s="243">
        <f>O150*H150</f>
        <v>0</v>
      </c>
      <c r="Q150" s="243">
        <v>0.55000000000000004</v>
      </c>
      <c r="R150" s="243">
        <f>Q150*H150</f>
        <v>0.93225000000000013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207</v>
      </c>
      <c r="AT150" s="245" t="s">
        <v>204</v>
      </c>
      <c r="AU150" s="245" t="s">
        <v>84</v>
      </c>
      <c r="AY150" s="14" t="s">
        <v>117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80</v>
      </c>
      <c r="BK150" s="246">
        <f>ROUND(I150*H150,2)</f>
        <v>0</v>
      </c>
      <c r="BL150" s="14" t="s">
        <v>174</v>
      </c>
      <c r="BM150" s="245" t="s">
        <v>213</v>
      </c>
    </row>
    <row r="151" s="2" customFormat="1" ht="21.75" customHeight="1">
      <c r="A151" s="35"/>
      <c r="B151" s="36"/>
      <c r="C151" s="233" t="s">
        <v>214</v>
      </c>
      <c r="D151" s="233" t="s">
        <v>120</v>
      </c>
      <c r="E151" s="234" t="s">
        <v>215</v>
      </c>
      <c r="F151" s="235" t="s">
        <v>216</v>
      </c>
      <c r="G151" s="236" t="s">
        <v>123</v>
      </c>
      <c r="H151" s="237">
        <v>23.739999999999998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40</v>
      </c>
      <c r="O151" s="88"/>
      <c r="P151" s="243">
        <f>O151*H151</f>
        <v>0</v>
      </c>
      <c r="Q151" s="243">
        <v>0.019460000000000002</v>
      </c>
      <c r="R151" s="243">
        <f>Q151*H151</f>
        <v>0.46198040000000001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174</v>
      </c>
      <c r="AT151" s="245" t="s">
        <v>120</v>
      </c>
      <c r="AU151" s="245" t="s">
        <v>84</v>
      </c>
      <c r="AY151" s="14" t="s">
        <v>117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80</v>
      </c>
      <c r="BK151" s="246">
        <f>ROUND(I151*H151,2)</f>
        <v>0</v>
      </c>
      <c r="BL151" s="14" t="s">
        <v>174</v>
      </c>
      <c r="BM151" s="245" t="s">
        <v>217</v>
      </c>
    </row>
    <row r="152" s="2" customFormat="1" ht="21.75" customHeight="1">
      <c r="A152" s="35"/>
      <c r="B152" s="36"/>
      <c r="C152" s="233" t="s">
        <v>218</v>
      </c>
      <c r="D152" s="233" t="s">
        <v>120</v>
      </c>
      <c r="E152" s="234" t="s">
        <v>219</v>
      </c>
      <c r="F152" s="235" t="s">
        <v>220</v>
      </c>
      <c r="G152" s="236" t="s">
        <v>221</v>
      </c>
      <c r="H152" s="237">
        <v>5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40</v>
      </c>
      <c r="O152" s="88"/>
      <c r="P152" s="243">
        <f>O152*H152</f>
        <v>0</v>
      </c>
      <c r="Q152" s="243">
        <v>0.1221</v>
      </c>
      <c r="R152" s="243">
        <f>Q152*H152</f>
        <v>0.61050000000000004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174</v>
      </c>
      <c r="AT152" s="245" t="s">
        <v>120</v>
      </c>
      <c r="AU152" s="245" t="s">
        <v>84</v>
      </c>
      <c r="AY152" s="14" t="s">
        <v>117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80</v>
      </c>
      <c r="BK152" s="246">
        <f>ROUND(I152*H152,2)</f>
        <v>0</v>
      </c>
      <c r="BL152" s="14" t="s">
        <v>174</v>
      </c>
      <c r="BM152" s="245" t="s">
        <v>222</v>
      </c>
    </row>
    <row r="153" s="2" customFormat="1" ht="21.75" customHeight="1">
      <c r="A153" s="35"/>
      <c r="B153" s="36"/>
      <c r="C153" s="233" t="s">
        <v>223</v>
      </c>
      <c r="D153" s="233" t="s">
        <v>120</v>
      </c>
      <c r="E153" s="234" t="s">
        <v>224</v>
      </c>
      <c r="F153" s="235" t="s">
        <v>225</v>
      </c>
      <c r="G153" s="236" t="s">
        <v>135</v>
      </c>
      <c r="H153" s="237">
        <v>5.8449999999999998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40</v>
      </c>
      <c r="O153" s="88"/>
      <c r="P153" s="243">
        <f>O153*H153</f>
        <v>0</v>
      </c>
      <c r="Q153" s="243">
        <v>0.023369999999999998</v>
      </c>
      <c r="R153" s="243">
        <f>Q153*H153</f>
        <v>0.13659764999999999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174</v>
      </c>
      <c r="AT153" s="245" t="s">
        <v>120</v>
      </c>
      <c r="AU153" s="245" t="s">
        <v>84</v>
      </c>
      <c r="AY153" s="14" t="s">
        <v>117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80</v>
      </c>
      <c r="BK153" s="246">
        <f>ROUND(I153*H153,2)</f>
        <v>0</v>
      </c>
      <c r="BL153" s="14" t="s">
        <v>174</v>
      </c>
      <c r="BM153" s="245" t="s">
        <v>226</v>
      </c>
    </row>
    <row r="154" s="2" customFormat="1" ht="21.75" customHeight="1">
      <c r="A154" s="35"/>
      <c r="B154" s="36"/>
      <c r="C154" s="233" t="s">
        <v>227</v>
      </c>
      <c r="D154" s="233" t="s">
        <v>120</v>
      </c>
      <c r="E154" s="234" t="s">
        <v>228</v>
      </c>
      <c r="F154" s="235" t="s">
        <v>229</v>
      </c>
      <c r="G154" s="236" t="s">
        <v>142</v>
      </c>
      <c r="H154" s="237">
        <v>7.8639999999999999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40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174</v>
      </c>
      <c r="AT154" s="245" t="s">
        <v>120</v>
      </c>
      <c r="AU154" s="245" t="s">
        <v>84</v>
      </c>
      <c r="AY154" s="14" t="s">
        <v>117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80</v>
      </c>
      <c r="BK154" s="246">
        <f>ROUND(I154*H154,2)</f>
        <v>0</v>
      </c>
      <c r="BL154" s="14" t="s">
        <v>174</v>
      </c>
      <c r="BM154" s="245" t="s">
        <v>230</v>
      </c>
    </row>
    <row r="155" s="12" customFormat="1" ht="22.8" customHeight="1">
      <c r="A155" s="12"/>
      <c r="B155" s="217"/>
      <c r="C155" s="218"/>
      <c r="D155" s="219" t="s">
        <v>74</v>
      </c>
      <c r="E155" s="231" t="s">
        <v>231</v>
      </c>
      <c r="F155" s="231" t="s">
        <v>232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SUM(P156:P174)</f>
        <v>0</v>
      </c>
      <c r="Q155" s="225"/>
      <c r="R155" s="226">
        <f>SUM(R156:R174)</f>
        <v>3.5907249999999999</v>
      </c>
      <c r="S155" s="225"/>
      <c r="T155" s="227">
        <f>SUM(T156:T174)</f>
        <v>0.85242400000000007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84</v>
      </c>
      <c r="AT155" s="229" t="s">
        <v>74</v>
      </c>
      <c r="AU155" s="229" t="s">
        <v>80</v>
      </c>
      <c r="AY155" s="228" t="s">
        <v>117</v>
      </c>
      <c r="BK155" s="230">
        <f>SUM(BK156:BK174)</f>
        <v>0</v>
      </c>
    </row>
    <row r="156" s="2" customFormat="1" ht="16.5" customHeight="1">
      <c r="A156" s="35"/>
      <c r="B156" s="36"/>
      <c r="C156" s="233" t="s">
        <v>233</v>
      </c>
      <c r="D156" s="233" t="s">
        <v>120</v>
      </c>
      <c r="E156" s="234" t="s">
        <v>234</v>
      </c>
      <c r="F156" s="235" t="s">
        <v>235</v>
      </c>
      <c r="G156" s="236" t="s">
        <v>179</v>
      </c>
      <c r="H156" s="237">
        <v>16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40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0.00348</v>
      </c>
      <c r="T156" s="244">
        <f>S156*H156</f>
        <v>0.05568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174</v>
      </c>
      <c r="AT156" s="245" t="s">
        <v>120</v>
      </c>
      <c r="AU156" s="245" t="s">
        <v>84</v>
      </c>
      <c r="AY156" s="14" t="s">
        <v>117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80</v>
      </c>
      <c r="BK156" s="246">
        <f>ROUND(I156*H156,2)</f>
        <v>0</v>
      </c>
      <c r="BL156" s="14" t="s">
        <v>174</v>
      </c>
      <c r="BM156" s="245" t="s">
        <v>236</v>
      </c>
    </row>
    <row r="157" s="2" customFormat="1" ht="16.5" customHeight="1">
      <c r="A157" s="35"/>
      <c r="B157" s="36"/>
      <c r="C157" s="233" t="s">
        <v>237</v>
      </c>
      <c r="D157" s="233" t="s">
        <v>120</v>
      </c>
      <c r="E157" s="234" t="s">
        <v>238</v>
      </c>
      <c r="F157" s="235" t="s">
        <v>239</v>
      </c>
      <c r="G157" s="236" t="s">
        <v>179</v>
      </c>
      <c r="H157" s="237">
        <v>10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40</v>
      </c>
      <c r="O157" s="88"/>
      <c r="P157" s="243">
        <f>O157*H157</f>
        <v>0</v>
      </c>
      <c r="Q157" s="243">
        <v>0</v>
      </c>
      <c r="R157" s="243">
        <f>Q157*H157</f>
        <v>0</v>
      </c>
      <c r="S157" s="243">
        <v>0.0016999999999999999</v>
      </c>
      <c r="T157" s="244">
        <f>S157*H157</f>
        <v>0.016999999999999998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174</v>
      </c>
      <c r="AT157" s="245" t="s">
        <v>120</v>
      </c>
      <c r="AU157" s="245" t="s">
        <v>84</v>
      </c>
      <c r="AY157" s="14" t="s">
        <v>117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80</v>
      </c>
      <c r="BK157" s="246">
        <f>ROUND(I157*H157,2)</f>
        <v>0</v>
      </c>
      <c r="BL157" s="14" t="s">
        <v>174</v>
      </c>
      <c r="BM157" s="245" t="s">
        <v>240</v>
      </c>
    </row>
    <row r="158" s="2" customFormat="1" ht="16.5" customHeight="1">
      <c r="A158" s="35"/>
      <c r="B158" s="36"/>
      <c r="C158" s="233" t="s">
        <v>241</v>
      </c>
      <c r="D158" s="233" t="s">
        <v>120</v>
      </c>
      <c r="E158" s="234" t="s">
        <v>242</v>
      </c>
      <c r="F158" s="235" t="s">
        <v>243</v>
      </c>
      <c r="G158" s="236" t="s">
        <v>179</v>
      </c>
      <c r="H158" s="237">
        <v>71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40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0.0017700000000000001</v>
      </c>
      <c r="T158" s="244">
        <f>S158*H158</f>
        <v>0.12567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174</v>
      </c>
      <c r="AT158" s="245" t="s">
        <v>120</v>
      </c>
      <c r="AU158" s="245" t="s">
        <v>84</v>
      </c>
      <c r="AY158" s="14" t="s">
        <v>117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80</v>
      </c>
      <c r="BK158" s="246">
        <f>ROUND(I158*H158,2)</f>
        <v>0</v>
      </c>
      <c r="BL158" s="14" t="s">
        <v>174</v>
      </c>
      <c r="BM158" s="245" t="s">
        <v>244</v>
      </c>
    </row>
    <row r="159" s="2" customFormat="1" ht="21.75" customHeight="1">
      <c r="A159" s="35"/>
      <c r="B159" s="36"/>
      <c r="C159" s="233" t="s">
        <v>245</v>
      </c>
      <c r="D159" s="233" t="s">
        <v>120</v>
      </c>
      <c r="E159" s="234" t="s">
        <v>246</v>
      </c>
      <c r="F159" s="235" t="s">
        <v>247</v>
      </c>
      <c r="G159" s="236" t="s">
        <v>221</v>
      </c>
      <c r="H159" s="237">
        <v>5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40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0.0018799999999999999</v>
      </c>
      <c r="T159" s="244">
        <f>S159*H159</f>
        <v>0.0094000000000000004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174</v>
      </c>
      <c r="AT159" s="245" t="s">
        <v>120</v>
      </c>
      <c r="AU159" s="245" t="s">
        <v>84</v>
      </c>
      <c r="AY159" s="14" t="s">
        <v>117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80</v>
      </c>
      <c r="BK159" s="246">
        <f>ROUND(I159*H159,2)</f>
        <v>0</v>
      </c>
      <c r="BL159" s="14" t="s">
        <v>174</v>
      </c>
      <c r="BM159" s="245" t="s">
        <v>248</v>
      </c>
    </row>
    <row r="160" s="2" customFormat="1" ht="16.5" customHeight="1">
      <c r="A160" s="35"/>
      <c r="B160" s="36"/>
      <c r="C160" s="233" t="s">
        <v>249</v>
      </c>
      <c r="D160" s="233" t="s">
        <v>120</v>
      </c>
      <c r="E160" s="234" t="s">
        <v>250</v>
      </c>
      <c r="F160" s="235" t="s">
        <v>251</v>
      </c>
      <c r="G160" s="236" t="s">
        <v>179</v>
      </c>
      <c r="H160" s="237">
        <v>71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40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0.0060499999999999998</v>
      </c>
      <c r="T160" s="244">
        <f>S160*H160</f>
        <v>0.42954999999999999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174</v>
      </c>
      <c r="AT160" s="245" t="s">
        <v>120</v>
      </c>
      <c r="AU160" s="245" t="s">
        <v>84</v>
      </c>
      <c r="AY160" s="14" t="s">
        <v>117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80</v>
      </c>
      <c r="BK160" s="246">
        <f>ROUND(I160*H160,2)</f>
        <v>0</v>
      </c>
      <c r="BL160" s="14" t="s">
        <v>174</v>
      </c>
      <c r="BM160" s="245" t="s">
        <v>252</v>
      </c>
    </row>
    <row r="161" s="2" customFormat="1" ht="16.5" customHeight="1">
      <c r="A161" s="35"/>
      <c r="B161" s="36"/>
      <c r="C161" s="233" t="s">
        <v>207</v>
      </c>
      <c r="D161" s="233" t="s">
        <v>120</v>
      </c>
      <c r="E161" s="234" t="s">
        <v>253</v>
      </c>
      <c r="F161" s="235" t="s">
        <v>254</v>
      </c>
      <c r="G161" s="236" t="s">
        <v>179</v>
      </c>
      <c r="H161" s="237">
        <v>54.600000000000001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40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0.0039399999999999999</v>
      </c>
      <c r="T161" s="244">
        <f>S161*H161</f>
        <v>0.21512400000000001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174</v>
      </c>
      <c r="AT161" s="245" t="s">
        <v>120</v>
      </c>
      <c r="AU161" s="245" t="s">
        <v>84</v>
      </c>
      <c r="AY161" s="14" t="s">
        <v>117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80</v>
      </c>
      <c r="BK161" s="246">
        <f>ROUND(I161*H161,2)</f>
        <v>0</v>
      </c>
      <c r="BL161" s="14" t="s">
        <v>174</v>
      </c>
      <c r="BM161" s="245" t="s">
        <v>255</v>
      </c>
    </row>
    <row r="162" s="2" customFormat="1" ht="21.75" customHeight="1">
      <c r="A162" s="35"/>
      <c r="B162" s="36"/>
      <c r="C162" s="233" t="s">
        <v>256</v>
      </c>
      <c r="D162" s="233" t="s">
        <v>120</v>
      </c>
      <c r="E162" s="234" t="s">
        <v>257</v>
      </c>
      <c r="F162" s="235" t="s">
        <v>258</v>
      </c>
      <c r="G162" s="236" t="s">
        <v>123</v>
      </c>
      <c r="H162" s="237">
        <v>429.80000000000001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40</v>
      </c>
      <c r="O162" s="88"/>
      <c r="P162" s="243">
        <f>O162*H162</f>
        <v>0</v>
      </c>
      <c r="Q162" s="243">
        <v>0.0066</v>
      </c>
      <c r="R162" s="243">
        <f>Q162*H162</f>
        <v>2.8366799999999999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174</v>
      </c>
      <c r="AT162" s="245" t="s">
        <v>120</v>
      </c>
      <c r="AU162" s="245" t="s">
        <v>84</v>
      </c>
      <c r="AY162" s="14" t="s">
        <v>117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80</v>
      </c>
      <c r="BK162" s="246">
        <f>ROUND(I162*H162,2)</f>
        <v>0</v>
      </c>
      <c r="BL162" s="14" t="s">
        <v>174</v>
      </c>
      <c r="BM162" s="245" t="s">
        <v>259</v>
      </c>
    </row>
    <row r="163" s="2" customFormat="1" ht="21.75" customHeight="1">
      <c r="A163" s="35"/>
      <c r="B163" s="36"/>
      <c r="C163" s="233" t="s">
        <v>260</v>
      </c>
      <c r="D163" s="233" t="s">
        <v>120</v>
      </c>
      <c r="E163" s="234" t="s">
        <v>261</v>
      </c>
      <c r="F163" s="235" t="s">
        <v>262</v>
      </c>
      <c r="G163" s="236" t="s">
        <v>263</v>
      </c>
      <c r="H163" s="237">
        <v>1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40</v>
      </c>
      <c r="O163" s="88"/>
      <c r="P163" s="243">
        <f>O163*H163</f>
        <v>0</v>
      </c>
      <c r="Q163" s="243">
        <v>0.0066</v>
      </c>
      <c r="R163" s="243">
        <f>Q163*H163</f>
        <v>0.0066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174</v>
      </c>
      <c r="AT163" s="245" t="s">
        <v>120</v>
      </c>
      <c r="AU163" s="245" t="s">
        <v>84</v>
      </c>
      <c r="AY163" s="14" t="s">
        <v>117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80</v>
      </c>
      <c r="BK163" s="246">
        <f>ROUND(I163*H163,2)</f>
        <v>0</v>
      </c>
      <c r="BL163" s="14" t="s">
        <v>174</v>
      </c>
      <c r="BM163" s="245" t="s">
        <v>264</v>
      </c>
    </row>
    <row r="164" s="2" customFormat="1" ht="33" customHeight="1">
      <c r="A164" s="35"/>
      <c r="B164" s="36"/>
      <c r="C164" s="233" t="s">
        <v>265</v>
      </c>
      <c r="D164" s="233" t="s">
        <v>120</v>
      </c>
      <c r="E164" s="234" t="s">
        <v>266</v>
      </c>
      <c r="F164" s="235" t="s">
        <v>267</v>
      </c>
      <c r="G164" s="236" t="s">
        <v>179</v>
      </c>
      <c r="H164" s="237">
        <v>67.5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40</v>
      </c>
      <c r="O164" s="88"/>
      <c r="P164" s="243">
        <f>O164*H164</f>
        <v>0</v>
      </c>
      <c r="Q164" s="243">
        <v>0.0022300000000000002</v>
      </c>
      <c r="R164" s="243">
        <f>Q164*H164</f>
        <v>0.15052500000000002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174</v>
      </c>
      <c r="AT164" s="245" t="s">
        <v>120</v>
      </c>
      <c r="AU164" s="245" t="s">
        <v>84</v>
      </c>
      <c r="AY164" s="14" t="s">
        <v>117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80</v>
      </c>
      <c r="BK164" s="246">
        <f>ROUND(I164*H164,2)</f>
        <v>0</v>
      </c>
      <c r="BL164" s="14" t="s">
        <v>174</v>
      </c>
      <c r="BM164" s="245" t="s">
        <v>268</v>
      </c>
    </row>
    <row r="165" s="2" customFormat="1" ht="16.5" customHeight="1">
      <c r="A165" s="35"/>
      <c r="B165" s="36"/>
      <c r="C165" s="233" t="s">
        <v>269</v>
      </c>
      <c r="D165" s="233" t="s">
        <v>120</v>
      </c>
      <c r="E165" s="234" t="s">
        <v>270</v>
      </c>
      <c r="F165" s="235" t="s">
        <v>271</v>
      </c>
      <c r="G165" s="236" t="s">
        <v>179</v>
      </c>
      <c r="H165" s="237">
        <v>16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40</v>
      </c>
      <c r="O165" s="88"/>
      <c r="P165" s="243">
        <f>O165*H165</f>
        <v>0</v>
      </c>
      <c r="Q165" s="243">
        <v>0.0043400000000000001</v>
      </c>
      <c r="R165" s="243">
        <f>Q165*H165</f>
        <v>0.069440000000000002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174</v>
      </c>
      <c r="AT165" s="245" t="s">
        <v>120</v>
      </c>
      <c r="AU165" s="245" t="s">
        <v>84</v>
      </c>
      <c r="AY165" s="14" t="s">
        <v>117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80</v>
      </c>
      <c r="BK165" s="246">
        <f>ROUND(I165*H165,2)</f>
        <v>0</v>
      </c>
      <c r="BL165" s="14" t="s">
        <v>174</v>
      </c>
      <c r="BM165" s="245" t="s">
        <v>272</v>
      </c>
    </row>
    <row r="166" s="2" customFormat="1" ht="21.75" customHeight="1">
      <c r="A166" s="35"/>
      <c r="B166" s="36"/>
      <c r="C166" s="233" t="s">
        <v>273</v>
      </c>
      <c r="D166" s="233" t="s">
        <v>120</v>
      </c>
      <c r="E166" s="234" t="s">
        <v>274</v>
      </c>
      <c r="F166" s="235" t="s">
        <v>275</v>
      </c>
      <c r="G166" s="236" t="s">
        <v>179</v>
      </c>
      <c r="H166" s="237">
        <v>10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40</v>
      </c>
      <c r="O166" s="88"/>
      <c r="P166" s="243">
        <f>O166*H166</f>
        <v>0</v>
      </c>
      <c r="Q166" s="243">
        <v>0.0021800000000000001</v>
      </c>
      <c r="R166" s="243">
        <f>Q166*H166</f>
        <v>0.0218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174</v>
      </c>
      <c r="AT166" s="245" t="s">
        <v>120</v>
      </c>
      <c r="AU166" s="245" t="s">
        <v>84</v>
      </c>
      <c r="AY166" s="14" t="s">
        <v>117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80</v>
      </c>
      <c r="BK166" s="246">
        <f>ROUND(I166*H166,2)</f>
        <v>0</v>
      </c>
      <c r="BL166" s="14" t="s">
        <v>174</v>
      </c>
      <c r="BM166" s="245" t="s">
        <v>276</v>
      </c>
    </row>
    <row r="167" s="2" customFormat="1" ht="21.75" customHeight="1">
      <c r="A167" s="35"/>
      <c r="B167" s="36"/>
      <c r="C167" s="233" t="s">
        <v>277</v>
      </c>
      <c r="D167" s="233" t="s">
        <v>120</v>
      </c>
      <c r="E167" s="234" t="s">
        <v>278</v>
      </c>
      <c r="F167" s="235" t="s">
        <v>279</v>
      </c>
      <c r="G167" s="236" t="s">
        <v>179</v>
      </c>
      <c r="H167" s="237">
        <v>72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40</v>
      </c>
      <c r="O167" s="88"/>
      <c r="P167" s="243">
        <f>O167*H167</f>
        <v>0</v>
      </c>
      <c r="Q167" s="243">
        <v>0.0018500000000000001</v>
      </c>
      <c r="R167" s="243">
        <f>Q167*H167</f>
        <v>0.13320000000000001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174</v>
      </c>
      <c r="AT167" s="245" t="s">
        <v>120</v>
      </c>
      <c r="AU167" s="245" t="s">
        <v>84</v>
      </c>
      <c r="AY167" s="14" t="s">
        <v>117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80</v>
      </c>
      <c r="BK167" s="246">
        <f>ROUND(I167*H167,2)</f>
        <v>0</v>
      </c>
      <c r="BL167" s="14" t="s">
        <v>174</v>
      </c>
      <c r="BM167" s="245" t="s">
        <v>280</v>
      </c>
    </row>
    <row r="168" s="2" customFormat="1" ht="21.75" customHeight="1">
      <c r="A168" s="35"/>
      <c r="B168" s="36"/>
      <c r="C168" s="233" t="s">
        <v>281</v>
      </c>
      <c r="D168" s="233" t="s">
        <v>120</v>
      </c>
      <c r="E168" s="234" t="s">
        <v>282</v>
      </c>
      <c r="F168" s="235" t="s">
        <v>283</v>
      </c>
      <c r="G168" s="236" t="s">
        <v>179</v>
      </c>
      <c r="H168" s="237">
        <v>72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40</v>
      </c>
      <c r="O168" s="88"/>
      <c r="P168" s="243">
        <f>O168*H168</f>
        <v>0</v>
      </c>
      <c r="Q168" s="243">
        <v>0.0015</v>
      </c>
      <c r="R168" s="243">
        <f>Q168*H168</f>
        <v>0.108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174</v>
      </c>
      <c r="AT168" s="245" t="s">
        <v>120</v>
      </c>
      <c r="AU168" s="245" t="s">
        <v>84</v>
      </c>
      <c r="AY168" s="14" t="s">
        <v>117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80</v>
      </c>
      <c r="BK168" s="246">
        <f>ROUND(I168*H168,2)</f>
        <v>0</v>
      </c>
      <c r="BL168" s="14" t="s">
        <v>174</v>
      </c>
      <c r="BM168" s="245" t="s">
        <v>284</v>
      </c>
    </row>
    <row r="169" s="2" customFormat="1" ht="21.75" customHeight="1">
      <c r="A169" s="35"/>
      <c r="B169" s="36"/>
      <c r="C169" s="233" t="s">
        <v>285</v>
      </c>
      <c r="D169" s="233" t="s">
        <v>120</v>
      </c>
      <c r="E169" s="234" t="s">
        <v>286</v>
      </c>
      <c r="F169" s="235" t="s">
        <v>287</v>
      </c>
      <c r="G169" s="236" t="s">
        <v>221</v>
      </c>
      <c r="H169" s="237">
        <v>5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40</v>
      </c>
      <c r="O169" s="88"/>
      <c r="P169" s="243">
        <f>O169*H169</f>
        <v>0</v>
      </c>
      <c r="Q169" s="243">
        <v>0.0036600000000000001</v>
      </c>
      <c r="R169" s="243">
        <f>Q169*H169</f>
        <v>0.0183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174</v>
      </c>
      <c r="AT169" s="245" t="s">
        <v>120</v>
      </c>
      <c r="AU169" s="245" t="s">
        <v>84</v>
      </c>
      <c r="AY169" s="14" t="s">
        <v>117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80</v>
      </c>
      <c r="BK169" s="246">
        <f>ROUND(I169*H169,2)</f>
        <v>0</v>
      </c>
      <c r="BL169" s="14" t="s">
        <v>174</v>
      </c>
      <c r="BM169" s="245" t="s">
        <v>288</v>
      </c>
    </row>
    <row r="170" s="2" customFormat="1" ht="16.5" customHeight="1">
      <c r="A170" s="35"/>
      <c r="B170" s="36"/>
      <c r="C170" s="233" t="s">
        <v>289</v>
      </c>
      <c r="D170" s="233" t="s">
        <v>120</v>
      </c>
      <c r="E170" s="234" t="s">
        <v>290</v>
      </c>
      <c r="F170" s="235" t="s">
        <v>291</v>
      </c>
      <c r="G170" s="236" t="s">
        <v>179</v>
      </c>
      <c r="H170" s="237">
        <v>72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40</v>
      </c>
      <c r="O170" s="88"/>
      <c r="P170" s="243">
        <f>O170*H170</f>
        <v>0</v>
      </c>
      <c r="Q170" s="243">
        <v>0.0016900000000000001</v>
      </c>
      <c r="R170" s="243">
        <f>Q170*H170</f>
        <v>0.12168000000000001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174</v>
      </c>
      <c r="AT170" s="245" t="s">
        <v>120</v>
      </c>
      <c r="AU170" s="245" t="s">
        <v>84</v>
      </c>
      <c r="AY170" s="14" t="s">
        <v>117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80</v>
      </c>
      <c r="BK170" s="246">
        <f>ROUND(I170*H170,2)</f>
        <v>0</v>
      </c>
      <c r="BL170" s="14" t="s">
        <v>174</v>
      </c>
      <c r="BM170" s="245" t="s">
        <v>292</v>
      </c>
    </row>
    <row r="171" s="2" customFormat="1" ht="21.75" customHeight="1">
      <c r="A171" s="35"/>
      <c r="B171" s="36"/>
      <c r="C171" s="233" t="s">
        <v>293</v>
      </c>
      <c r="D171" s="233" t="s">
        <v>120</v>
      </c>
      <c r="E171" s="234" t="s">
        <v>294</v>
      </c>
      <c r="F171" s="235" t="s">
        <v>295</v>
      </c>
      <c r="G171" s="236" t="s">
        <v>221</v>
      </c>
      <c r="H171" s="237">
        <v>6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40</v>
      </c>
      <c r="O171" s="88"/>
      <c r="P171" s="243">
        <f>O171*H171</f>
        <v>0</v>
      </c>
      <c r="Q171" s="243">
        <v>0.00025000000000000001</v>
      </c>
      <c r="R171" s="243">
        <f>Q171*H171</f>
        <v>0.0015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174</v>
      </c>
      <c r="AT171" s="245" t="s">
        <v>120</v>
      </c>
      <c r="AU171" s="245" t="s">
        <v>84</v>
      </c>
      <c r="AY171" s="14" t="s">
        <v>117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80</v>
      </c>
      <c r="BK171" s="246">
        <f>ROUND(I171*H171,2)</f>
        <v>0</v>
      </c>
      <c r="BL171" s="14" t="s">
        <v>174</v>
      </c>
      <c r="BM171" s="245" t="s">
        <v>296</v>
      </c>
    </row>
    <row r="172" s="2" customFormat="1" ht="21.75" customHeight="1">
      <c r="A172" s="35"/>
      <c r="B172" s="36"/>
      <c r="C172" s="233" t="s">
        <v>297</v>
      </c>
      <c r="D172" s="233" t="s">
        <v>120</v>
      </c>
      <c r="E172" s="234" t="s">
        <v>298</v>
      </c>
      <c r="F172" s="235" t="s">
        <v>299</v>
      </c>
      <c r="G172" s="236" t="s">
        <v>221</v>
      </c>
      <c r="H172" s="237">
        <v>6</v>
      </c>
      <c r="I172" s="238"/>
      <c r="J172" s="239">
        <f>ROUND(I172*H172,2)</f>
        <v>0</v>
      </c>
      <c r="K172" s="240"/>
      <c r="L172" s="41"/>
      <c r="M172" s="241" t="s">
        <v>1</v>
      </c>
      <c r="N172" s="242" t="s">
        <v>40</v>
      </c>
      <c r="O172" s="88"/>
      <c r="P172" s="243">
        <f>O172*H172</f>
        <v>0</v>
      </c>
      <c r="Q172" s="243">
        <v>0.00036000000000000002</v>
      </c>
      <c r="R172" s="243">
        <f>Q172*H172</f>
        <v>0.00216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174</v>
      </c>
      <c r="AT172" s="245" t="s">
        <v>120</v>
      </c>
      <c r="AU172" s="245" t="s">
        <v>84</v>
      </c>
      <c r="AY172" s="14" t="s">
        <v>117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80</v>
      </c>
      <c r="BK172" s="246">
        <f>ROUND(I172*H172,2)</f>
        <v>0</v>
      </c>
      <c r="BL172" s="14" t="s">
        <v>174</v>
      </c>
      <c r="BM172" s="245" t="s">
        <v>300</v>
      </c>
    </row>
    <row r="173" s="2" customFormat="1" ht="21.75" customHeight="1">
      <c r="A173" s="35"/>
      <c r="B173" s="36"/>
      <c r="C173" s="233" t="s">
        <v>301</v>
      </c>
      <c r="D173" s="233" t="s">
        <v>120</v>
      </c>
      <c r="E173" s="234" t="s">
        <v>302</v>
      </c>
      <c r="F173" s="235" t="s">
        <v>303</v>
      </c>
      <c r="G173" s="236" t="s">
        <v>179</v>
      </c>
      <c r="H173" s="237">
        <v>57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40</v>
      </c>
      <c r="O173" s="88"/>
      <c r="P173" s="243">
        <f>O173*H173</f>
        <v>0</v>
      </c>
      <c r="Q173" s="243">
        <v>0.0021199999999999999</v>
      </c>
      <c r="R173" s="243">
        <f>Q173*H173</f>
        <v>0.12083999999999999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174</v>
      </c>
      <c r="AT173" s="245" t="s">
        <v>120</v>
      </c>
      <c r="AU173" s="245" t="s">
        <v>84</v>
      </c>
      <c r="AY173" s="14" t="s">
        <v>117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80</v>
      </c>
      <c r="BK173" s="246">
        <f>ROUND(I173*H173,2)</f>
        <v>0</v>
      </c>
      <c r="BL173" s="14" t="s">
        <v>174</v>
      </c>
      <c r="BM173" s="245" t="s">
        <v>304</v>
      </c>
    </row>
    <row r="174" s="2" customFormat="1" ht="21.75" customHeight="1">
      <c r="A174" s="35"/>
      <c r="B174" s="36"/>
      <c r="C174" s="233" t="s">
        <v>305</v>
      </c>
      <c r="D174" s="233" t="s">
        <v>120</v>
      </c>
      <c r="E174" s="234" t="s">
        <v>306</v>
      </c>
      <c r="F174" s="235" t="s">
        <v>307</v>
      </c>
      <c r="G174" s="236" t="s">
        <v>142</v>
      </c>
      <c r="H174" s="237">
        <v>3.5910000000000002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40</v>
      </c>
      <c r="O174" s="88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174</v>
      </c>
      <c r="AT174" s="245" t="s">
        <v>120</v>
      </c>
      <c r="AU174" s="245" t="s">
        <v>84</v>
      </c>
      <c r="AY174" s="14" t="s">
        <v>117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80</v>
      </c>
      <c r="BK174" s="246">
        <f>ROUND(I174*H174,2)</f>
        <v>0</v>
      </c>
      <c r="BL174" s="14" t="s">
        <v>174</v>
      </c>
      <c r="BM174" s="245" t="s">
        <v>308</v>
      </c>
    </row>
    <row r="175" s="12" customFormat="1" ht="22.8" customHeight="1">
      <c r="A175" s="12"/>
      <c r="B175" s="217"/>
      <c r="C175" s="218"/>
      <c r="D175" s="219" t="s">
        <v>74</v>
      </c>
      <c r="E175" s="231" t="s">
        <v>309</v>
      </c>
      <c r="F175" s="231" t="s">
        <v>310</v>
      </c>
      <c r="G175" s="218"/>
      <c r="H175" s="218"/>
      <c r="I175" s="221"/>
      <c r="J175" s="232">
        <f>BK175</f>
        <v>0</v>
      </c>
      <c r="K175" s="218"/>
      <c r="L175" s="223"/>
      <c r="M175" s="224"/>
      <c r="N175" s="225"/>
      <c r="O175" s="225"/>
      <c r="P175" s="226">
        <f>SUM(P176:P183)</f>
        <v>0</v>
      </c>
      <c r="Q175" s="225"/>
      <c r="R175" s="226">
        <f>SUM(R176:R183)</f>
        <v>0.075644799999999998</v>
      </c>
      <c r="S175" s="225"/>
      <c r="T175" s="227">
        <f>SUM(T176:T183)</f>
        <v>7.3879919999999997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8" t="s">
        <v>84</v>
      </c>
      <c r="AT175" s="229" t="s">
        <v>74</v>
      </c>
      <c r="AU175" s="229" t="s">
        <v>80</v>
      </c>
      <c r="AY175" s="228" t="s">
        <v>117</v>
      </c>
      <c r="BK175" s="230">
        <f>SUM(BK176:BK183)</f>
        <v>0</v>
      </c>
    </row>
    <row r="176" s="2" customFormat="1" ht="21.75" customHeight="1">
      <c r="A176" s="35"/>
      <c r="B176" s="36"/>
      <c r="C176" s="233" t="s">
        <v>311</v>
      </c>
      <c r="D176" s="233" t="s">
        <v>120</v>
      </c>
      <c r="E176" s="234" t="s">
        <v>312</v>
      </c>
      <c r="F176" s="235" t="s">
        <v>313</v>
      </c>
      <c r="G176" s="236" t="s">
        <v>123</v>
      </c>
      <c r="H176" s="237">
        <v>393.80000000000001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40</v>
      </c>
      <c r="O176" s="88"/>
      <c r="P176" s="243">
        <f>O176*H176</f>
        <v>0</v>
      </c>
      <c r="Q176" s="243">
        <v>0</v>
      </c>
      <c r="R176" s="243">
        <f>Q176*H176</f>
        <v>0</v>
      </c>
      <c r="S176" s="243">
        <v>0.017780000000000001</v>
      </c>
      <c r="T176" s="244">
        <f>S176*H176</f>
        <v>7.0017640000000005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174</v>
      </c>
      <c r="AT176" s="245" t="s">
        <v>120</v>
      </c>
      <c r="AU176" s="245" t="s">
        <v>84</v>
      </c>
      <c r="AY176" s="14" t="s">
        <v>117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80</v>
      </c>
      <c r="BK176" s="246">
        <f>ROUND(I176*H176,2)</f>
        <v>0</v>
      </c>
      <c r="BL176" s="14" t="s">
        <v>174</v>
      </c>
      <c r="BM176" s="245" t="s">
        <v>314</v>
      </c>
    </row>
    <row r="177" s="2" customFormat="1" ht="33" customHeight="1">
      <c r="A177" s="35"/>
      <c r="B177" s="36"/>
      <c r="C177" s="233" t="s">
        <v>315</v>
      </c>
      <c r="D177" s="233" t="s">
        <v>120</v>
      </c>
      <c r="E177" s="234" t="s">
        <v>316</v>
      </c>
      <c r="F177" s="235" t="s">
        <v>317</v>
      </c>
      <c r="G177" s="236" t="s">
        <v>179</v>
      </c>
      <c r="H177" s="237">
        <v>65.599999999999994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40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0.0046299999999999996</v>
      </c>
      <c r="T177" s="244">
        <f>S177*H177</f>
        <v>0.30372799999999994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174</v>
      </c>
      <c r="AT177" s="245" t="s">
        <v>120</v>
      </c>
      <c r="AU177" s="245" t="s">
        <v>84</v>
      </c>
      <c r="AY177" s="14" t="s">
        <v>117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80</v>
      </c>
      <c r="BK177" s="246">
        <f>ROUND(I177*H177,2)</f>
        <v>0</v>
      </c>
      <c r="BL177" s="14" t="s">
        <v>174</v>
      </c>
      <c r="BM177" s="245" t="s">
        <v>318</v>
      </c>
    </row>
    <row r="178" s="2" customFormat="1" ht="21.75" customHeight="1">
      <c r="A178" s="35"/>
      <c r="B178" s="36"/>
      <c r="C178" s="233" t="s">
        <v>319</v>
      </c>
      <c r="D178" s="233" t="s">
        <v>120</v>
      </c>
      <c r="E178" s="234" t="s">
        <v>320</v>
      </c>
      <c r="F178" s="235" t="s">
        <v>321</v>
      </c>
      <c r="G178" s="236" t="s">
        <v>123</v>
      </c>
      <c r="H178" s="237">
        <v>393.80000000000001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40</v>
      </c>
      <c r="O178" s="88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174</v>
      </c>
      <c r="AT178" s="245" t="s">
        <v>120</v>
      </c>
      <c r="AU178" s="245" t="s">
        <v>84</v>
      </c>
      <c r="AY178" s="14" t="s">
        <v>117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80</v>
      </c>
      <c r="BK178" s="246">
        <f>ROUND(I178*H178,2)</f>
        <v>0</v>
      </c>
      <c r="BL178" s="14" t="s">
        <v>174</v>
      </c>
      <c r="BM178" s="245" t="s">
        <v>322</v>
      </c>
    </row>
    <row r="179" s="2" customFormat="1" ht="21.75" customHeight="1">
      <c r="A179" s="35"/>
      <c r="B179" s="36"/>
      <c r="C179" s="233" t="s">
        <v>323</v>
      </c>
      <c r="D179" s="233" t="s">
        <v>120</v>
      </c>
      <c r="E179" s="234" t="s">
        <v>324</v>
      </c>
      <c r="F179" s="235" t="s">
        <v>325</v>
      </c>
      <c r="G179" s="236" t="s">
        <v>179</v>
      </c>
      <c r="H179" s="237">
        <v>65.599999999999994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40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174</v>
      </c>
      <c r="AT179" s="245" t="s">
        <v>120</v>
      </c>
      <c r="AU179" s="245" t="s">
        <v>84</v>
      </c>
      <c r="AY179" s="14" t="s">
        <v>117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80</v>
      </c>
      <c r="BK179" s="246">
        <f>ROUND(I179*H179,2)</f>
        <v>0</v>
      </c>
      <c r="BL179" s="14" t="s">
        <v>174</v>
      </c>
      <c r="BM179" s="245" t="s">
        <v>326</v>
      </c>
    </row>
    <row r="180" s="2" customFormat="1" ht="33" customHeight="1">
      <c r="A180" s="35"/>
      <c r="B180" s="36"/>
      <c r="C180" s="233" t="s">
        <v>327</v>
      </c>
      <c r="D180" s="233" t="s">
        <v>120</v>
      </c>
      <c r="E180" s="234" t="s">
        <v>328</v>
      </c>
      <c r="F180" s="235" t="s">
        <v>329</v>
      </c>
      <c r="G180" s="236" t="s">
        <v>123</v>
      </c>
      <c r="H180" s="237">
        <v>429.80000000000001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40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174</v>
      </c>
      <c r="AT180" s="245" t="s">
        <v>120</v>
      </c>
      <c r="AU180" s="245" t="s">
        <v>84</v>
      </c>
      <c r="AY180" s="14" t="s">
        <v>117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80</v>
      </c>
      <c r="BK180" s="246">
        <f>ROUND(I180*H180,2)</f>
        <v>0</v>
      </c>
      <c r="BL180" s="14" t="s">
        <v>174</v>
      </c>
      <c r="BM180" s="245" t="s">
        <v>330</v>
      </c>
    </row>
    <row r="181" s="2" customFormat="1" ht="33" customHeight="1">
      <c r="A181" s="35"/>
      <c r="B181" s="36"/>
      <c r="C181" s="247" t="s">
        <v>331</v>
      </c>
      <c r="D181" s="247" t="s">
        <v>204</v>
      </c>
      <c r="E181" s="248" t="s">
        <v>332</v>
      </c>
      <c r="F181" s="249" t="s">
        <v>333</v>
      </c>
      <c r="G181" s="250" t="s">
        <v>123</v>
      </c>
      <c r="H181" s="251">
        <v>472.77999999999997</v>
      </c>
      <c r="I181" s="252"/>
      <c r="J181" s="253">
        <f>ROUND(I181*H181,2)</f>
        <v>0</v>
      </c>
      <c r="K181" s="254"/>
      <c r="L181" s="255"/>
      <c r="M181" s="256" t="s">
        <v>1</v>
      </c>
      <c r="N181" s="257" t="s">
        <v>40</v>
      </c>
      <c r="O181" s="88"/>
      <c r="P181" s="243">
        <f>O181*H181</f>
        <v>0</v>
      </c>
      <c r="Q181" s="243">
        <v>0.00016000000000000001</v>
      </c>
      <c r="R181" s="243">
        <f>Q181*H181</f>
        <v>0.075644799999999998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207</v>
      </c>
      <c r="AT181" s="245" t="s">
        <v>204</v>
      </c>
      <c r="AU181" s="245" t="s">
        <v>84</v>
      </c>
      <c r="AY181" s="14" t="s">
        <v>117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80</v>
      </c>
      <c r="BK181" s="246">
        <f>ROUND(I181*H181,2)</f>
        <v>0</v>
      </c>
      <c r="BL181" s="14" t="s">
        <v>174</v>
      </c>
      <c r="BM181" s="245" t="s">
        <v>334</v>
      </c>
    </row>
    <row r="182" s="2" customFormat="1" ht="16.5" customHeight="1">
      <c r="A182" s="35"/>
      <c r="B182" s="36"/>
      <c r="C182" s="233" t="s">
        <v>335</v>
      </c>
      <c r="D182" s="233" t="s">
        <v>120</v>
      </c>
      <c r="E182" s="234" t="s">
        <v>336</v>
      </c>
      <c r="F182" s="235" t="s">
        <v>337</v>
      </c>
      <c r="G182" s="236" t="s">
        <v>221</v>
      </c>
      <c r="H182" s="237">
        <v>5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40</v>
      </c>
      <c r="O182" s="88"/>
      <c r="P182" s="243">
        <f>O182*H182</f>
        <v>0</v>
      </c>
      <c r="Q182" s="243">
        <v>0</v>
      </c>
      <c r="R182" s="243">
        <f>Q182*H182</f>
        <v>0</v>
      </c>
      <c r="S182" s="243">
        <v>0.016500000000000001</v>
      </c>
      <c r="T182" s="244">
        <f>S182*H182</f>
        <v>0.082500000000000004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174</v>
      </c>
      <c r="AT182" s="245" t="s">
        <v>120</v>
      </c>
      <c r="AU182" s="245" t="s">
        <v>84</v>
      </c>
      <c r="AY182" s="14" t="s">
        <v>117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80</v>
      </c>
      <c r="BK182" s="246">
        <f>ROUND(I182*H182,2)</f>
        <v>0</v>
      </c>
      <c r="BL182" s="14" t="s">
        <v>174</v>
      </c>
      <c r="BM182" s="245" t="s">
        <v>338</v>
      </c>
    </row>
    <row r="183" s="2" customFormat="1" ht="21.75" customHeight="1">
      <c r="A183" s="35"/>
      <c r="B183" s="36"/>
      <c r="C183" s="233" t="s">
        <v>339</v>
      </c>
      <c r="D183" s="233" t="s">
        <v>120</v>
      </c>
      <c r="E183" s="234" t="s">
        <v>340</v>
      </c>
      <c r="F183" s="235" t="s">
        <v>341</v>
      </c>
      <c r="G183" s="236" t="s">
        <v>142</v>
      </c>
      <c r="H183" s="237">
        <v>0.075999999999999998</v>
      </c>
      <c r="I183" s="238"/>
      <c r="J183" s="239">
        <f>ROUND(I183*H183,2)</f>
        <v>0</v>
      </c>
      <c r="K183" s="240"/>
      <c r="L183" s="41"/>
      <c r="M183" s="258" t="s">
        <v>1</v>
      </c>
      <c r="N183" s="259" t="s">
        <v>40</v>
      </c>
      <c r="O183" s="260"/>
      <c r="P183" s="261">
        <f>O183*H183</f>
        <v>0</v>
      </c>
      <c r="Q183" s="261">
        <v>0</v>
      </c>
      <c r="R183" s="261">
        <f>Q183*H183</f>
        <v>0</v>
      </c>
      <c r="S183" s="261">
        <v>0</v>
      </c>
      <c r="T183" s="26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174</v>
      </c>
      <c r="AT183" s="245" t="s">
        <v>120</v>
      </c>
      <c r="AU183" s="245" t="s">
        <v>84</v>
      </c>
      <c r="AY183" s="14" t="s">
        <v>117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80</v>
      </c>
      <c r="BK183" s="246">
        <f>ROUND(I183*H183,2)</f>
        <v>0</v>
      </c>
      <c r="BL183" s="14" t="s">
        <v>174</v>
      </c>
      <c r="BM183" s="245" t="s">
        <v>342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180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sRhBSzbGpzoZXVkr7erj3d4unBWIyCmq0Tf6cmwkcatQ1YCLVNCW89brofuRumgTxJMv3KKvPegFOV+BrLYp7w==" hashValue="EYETi1o1Nq49nGe6MrV9PNgrL/RPfR6Bzy90vdqtycVsIApD+SOXrx32C8g9xpUysSyDcwDX0hg1G+3lDM1E1Q==" algorithmName="SHA-512" password="CC35"/>
  <autoFilter ref="C122:K18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hidden="1" s="1" customFormat="1" ht="24.96" customHeight="1">
      <c r="B4" s="17"/>
      <c r="D4" s="137" t="s">
        <v>87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Oprava střechy - ZŠ Rychnovek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88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343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17. 2. 2020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ROUND((SUM(BE123:BE160)),  2)</f>
        <v>0</v>
      </c>
      <c r="G33" s="35"/>
      <c r="H33" s="35"/>
      <c r="I33" s="159">
        <v>0.20999999999999999</v>
      </c>
      <c r="J33" s="158">
        <f>ROUND(((SUM(BE123:BE160))*I33),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41</v>
      </c>
      <c r="F34" s="158">
        <f>ROUND((SUM(BF123:BF160)),  2)</f>
        <v>0</v>
      </c>
      <c r="G34" s="35"/>
      <c r="H34" s="35"/>
      <c r="I34" s="159">
        <v>0.14999999999999999</v>
      </c>
      <c r="J34" s="158">
        <f>ROUND(((SUM(BF123:BF160))*I34),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ROUND((SUM(BG123:BG160)),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ROUND((SUM(BH123:BH160)),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ROUND((SUM(BI123:BI160)),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4" t="str">
        <f>E7</f>
        <v>Oprava střechy - ZŠ Rychnovek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2 - 2 - Hromosvody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Rychnovek - Zvole</v>
      </c>
      <c r="G89" s="37"/>
      <c r="H89" s="37"/>
      <c r="I89" s="144" t="s">
        <v>22</v>
      </c>
      <c r="J89" s="76" t="str">
        <f>IF(J12="","",J12)</f>
        <v>17. 2. 2020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Obec Rychnovek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5" t="s">
        <v>91</v>
      </c>
      <c r="D94" s="186"/>
      <c r="E94" s="186"/>
      <c r="F94" s="186"/>
      <c r="G94" s="186"/>
      <c r="H94" s="186"/>
      <c r="I94" s="187"/>
      <c r="J94" s="188" t="s">
        <v>92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9" t="s">
        <v>93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90"/>
      <c r="C97" s="191"/>
      <c r="D97" s="192" t="s">
        <v>95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7"/>
      <c r="C98" s="198"/>
      <c r="D98" s="199" t="s">
        <v>96</v>
      </c>
      <c r="E98" s="200"/>
      <c r="F98" s="200"/>
      <c r="G98" s="200"/>
      <c r="H98" s="200"/>
      <c r="I98" s="201"/>
      <c r="J98" s="202">
        <f>J125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0"/>
      <c r="C99" s="191"/>
      <c r="D99" s="192" t="s">
        <v>98</v>
      </c>
      <c r="E99" s="193"/>
      <c r="F99" s="193"/>
      <c r="G99" s="193"/>
      <c r="H99" s="193"/>
      <c r="I99" s="194"/>
      <c r="J99" s="195">
        <f>J127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7"/>
      <c r="C100" s="198"/>
      <c r="D100" s="199" t="s">
        <v>344</v>
      </c>
      <c r="E100" s="200"/>
      <c r="F100" s="200"/>
      <c r="G100" s="200"/>
      <c r="H100" s="200"/>
      <c r="I100" s="201"/>
      <c r="J100" s="202">
        <f>J128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0"/>
      <c r="C101" s="191"/>
      <c r="D101" s="192" t="s">
        <v>345</v>
      </c>
      <c r="E101" s="193"/>
      <c r="F101" s="193"/>
      <c r="G101" s="193"/>
      <c r="H101" s="193"/>
      <c r="I101" s="194"/>
      <c r="J101" s="195">
        <f>J131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7"/>
      <c r="C102" s="198"/>
      <c r="D102" s="199" t="s">
        <v>346</v>
      </c>
      <c r="E102" s="200"/>
      <c r="F102" s="200"/>
      <c r="G102" s="200"/>
      <c r="H102" s="200"/>
      <c r="I102" s="201"/>
      <c r="J102" s="202">
        <f>J132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7"/>
      <c r="C103" s="198"/>
      <c r="D103" s="199" t="s">
        <v>347</v>
      </c>
      <c r="E103" s="200"/>
      <c r="F103" s="200"/>
      <c r="G103" s="200"/>
      <c r="H103" s="200"/>
      <c r="I103" s="201"/>
      <c r="J103" s="202">
        <f>J158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>Oprava střechy - ZŠ Rychnovek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2 - 2 - Hromosvody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Rychnovek - Zvole</v>
      </c>
      <c r="G117" s="37"/>
      <c r="H117" s="37"/>
      <c r="I117" s="144" t="s">
        <v>22</v>
      </c>
      <c r="J117" s="76" t="str">
        <f>IF(J12="","",J12)</f>
        <v>17. 2. 2020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Obec Rychnovek</v>
      </c>
      <c r="G119" s="37"/>
      <c r="H119" s="37"/>
      <c r="I119" s="144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144" t="s">
        <v>33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4"/>
      <c r="B122" s="205"/>
      <c r="C122" s="206" t="s">
        <v>103</v>
      </c>
      <c r="D122" s="207" t="s">
        <v>60</v>
      </c>
      <c r="E122" s="207" t="s">
        <v>56</v>
      </c>
      <c r="F122" s="207" t="s">
        <v>57</v>
      </c>
      <c r="G122" s="207" t="s">
        <v>104</v>
      </c>
      <c r="H122" s="207" t="s">
        <v>105</v>
      </c>
      <c r="I122" s="208" t="s">
        <v>106</v>
      </c>
      <c r="J122" s="209" t="s">
        <v>92</v>
      </c>
      <c r="K122" s="210" t="s">
        <v>107</v>
      </c>
      <c r="L122" s="211"/>
      <c r="M122" s="97" t="s">
        <v>1</v>
      </c>
      <c r="N122" s="98" t="s">
        <v>39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141"/>
      <c r="J123" s="212">
        <f>BK123</f>
        <v>0</v>
      </c>
      <c r="K123" s="37"/>
      <c r="L123" s="41"/>
      <c r="M123" s="100"/>
      <c r="N123" s="213"/>
      <c r="O123" s="101"/>
      <c r="P123" s="214">
        <f>P124+P127+P131</f>
        <v>0</v>
      </c>
      <c r="Q123" s="101"/>
      <c r="R123" s="214">
        <f>R124+R127+R131</f>
        <v>0.29191500000000009</v>
      </c>
      <c r="S123" s="101"/>
      <c r="T123" s="215">
        <f>T124+T127+T131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94</v>
      </c>
      <c r="BK123" s="216">
        <f>BK124+BK127+BK131</f>
        <v>0</v>
      </c>
    </row>
    <row r="124" s="12" customFormat="1" ht="25.92" customHeight="1">
      <c r="A124" s="12"/>
      <c r="B124" s="217"/>
      <c r="C124" s="218"/>
      <c r="D124" s="219" t="s">
        <v>74</v>
      </c>
      <c r="E124" s="220" t="s">
        <v>115</v>
      </c>
      <c r="F124" s="220" t="s">
        <v>116</v>
      </c>
      <c r="G124" s="218"/>
      <c r="H124" s="218"/>
      <c r="I124" s="221"/>
      <c r="J124" s="222">
        <f>BK124</f>
        <v>0</v>
      </c>
      <c r="K124" s="218"/>
      <c r="L124" s="223"/>
      <c r="M124" s="224"/>
      <c r="N124" s="225"/>
      <c r="O124" s="225"/>
      <c r="P124" s="226">
        <f>P125</f>
        <v>0</v>
      </c>
      <c r="Q124" s="225"/>
      <c r="R124" s="226">
        <f>R125</f>
        <v>0</v>
      </c>
      <c r="S124" s="225"/>
      <c r="T124" s="22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8" t="s">
        <v>80</v>
      </c>
      <c r="AT124" s="229" t="s">
        <v>74</v>
      </c>
      <c r="AU124" s="229" t="s">
        <v>75</v>
      </c>
      <c r="AY124" s="228" t="s">
        <v>117</v>
      </c>
      <c r="BK124" s="230">
        <f>BK125</f>
        <v>0</v>
      </c>
    </row>
    <row r="125" s="12" customFormat="1" ht="22.8" customHeight="1">
      <c r="A125" s="12"/>
      <c r="B125" s="217"/>
      <c r="C125" s="218"/>
      <c r="D125" s="219" t="s">
        <v>74</v>
      </c>
      <c r="E125" s="231" t="s">
        <v>118</v>
      </c>
      <c r="F125" s="231" t="s">
        <v>119</v>
      </c>
      <c r="G125" s="218"/>
      <c r="H125" s="218"/>
      <c r="I125" s="221"/>
      <c r="J125" s="232">
        <f>BK125</f>
        <v>0</v>
      </c>
      <c r="K125" s="218"/>
      <c r="L125" s="223"/>
      <c r="M125" s="224"/>
      <c r="N125" s="225"/>
      <c r="O125" s="225"/>
      <c r="P125" s="226">
        <f>P126</f>
        <v>0</v>
      </c>
      <c r="Q125" s="225"/>
      <c r="R125" s="226">
        <f>R126</f>
        <v>0</v>
      </c>
      <c r="S125" s="225"/>
      <c r="T125" s="22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80</v>
      </c>
      <c r="AT125" s="229" t="s">
        <v>74</v>
      </c>
      <c r="AU125" s="229" t="s">
        <v>80</v>
      </c>
      <c r="AY125" s="228" t="s">
        <v>117</v>
      </c>
      <c r="BK125" s="230">
        <f>BK126</f>
        <v>0</v>
      </c>
    </row>
    <row r="126" s="2" customFormat="1" ht="21.75" customHeight="1">
      <c r="A126" s="35"/>
      <c r="B126" s="36"/>
      <c r="C126" s="233" t="s">
        <v>80</v>
      </c>
      <c r="D126" s="233" t="s">
        <v>120</v>
      </c>
      <c r="E126" s="234" t="s">
        <v>348</v>
      </c>
      <c r="F126" s="235" t="s">
        <v>349</v>
      </c>
      <c r="G126" s="236" t="s">
        <v>350</v>
      </c>
      <c r="H126" s="237">
        <v>12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40</v>
      </c>
      <c r="O126" s="8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124</v>
      </c>
      <c r="AT126" s="245" t="s">
        <v>120</v>
      </c>
      <c r="AU126" s="245" t="s">
        <v>84</v>
      </c>
      <c r="AY126" s="14" t="s">
        <v>117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80</v>
      </c>
      <c r="BK126" s="246">
        <f>ROUND(I126*H126,2)</f>
        <v>0</v>
      </c>
      <c r="BL126" s="14" t="s">
        <v>124</v>
      </c>
      <c r="BM126" s="245" t="s">
        <v>351</v>
      </c>
    </row>
    <row r="127" s="12" customFormat="1" ht="25.92" customHeight="1">
      <c r="A127" s="12"/>
      <c r="B127" s="217"/>
      <c r="C127" s="218"/>
      <c r="D127" s="219" t="s">
        <v>74</v>
      </c>
      <c r="E127" s="220" t="s">
        <v>167</v>
      </c>
      <c r="F127" s="220" t="s">
        <v>168</v>
      </c>
      <c r="G127" s="218"/>
      <c r="H127" s="218"/>
      <c r="I127" s="221"/>
      <c r="J127" s="222">
        <f>BK127</f>
        <v>0</v>
      </c>
      <c r="K127" s="218"/>
      <c r="L127" s="223"/>
      <c r="M127" s="224"/>
      <c r="N127" s="225"/>
      <c r="O127" s="225"/>
      <c r="P127" s="226">
        <f>P128</f>
        <v>0</v>
      </c>
      <c r="Q127" s="225"/>
      <c r="R127" s="226">
        <f>R128</f>
        <v>0</v>
      </c>
      <c r="S127" s="225"/>
      <c r="T127" s="22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84</v>
      </c>
      <c r="AT127" s="229" t="s">
        <v>74</v>
      </c>
      <c r="AU127" s="229" t="s">
        <v>75</v>
      </c>
      <c r="AY127" s="228" t="s">
        <v>117</v>
      </c>
      <c r="BK127" s="230">
        <f>BK128</f>
        <v>0</v>
      </c>
    </row>
    <row r="128" s="12" customFormat="1" ht="22.8" customHeight="1">
      <c r="A128" s="12"/>
      <c r="B128" s="217"/>
      <c r="C128" s="218"/>
      <c r="D128" s="219" t="s">
        <v>74</v>
      </c>
      <c r="E128" s="231" t="s">
        <v>352</v>
      </c>
      <c r="F128" s="231" t="s">
        <v>353</v>
      </c>
      <c r="G128" s="218"/>
      <c r="H128" s="218"/>
      <c r="I128" s="221"/>
      <c r="J128" s="232">
        <f>BK128</f>
        <v>0</v>
      </c>
      <c r="K128" s="218"/>
      <c r="L128" s="223"/>
      <c r="M128" s="224"/>
      <c r="N128" s="225"/>
      <c r="O128" s="225"/>
      <c r="P128" s="226">
        <f>SUM(P129:P130)</f>
        <v>0</v>
      </c>
      <c r="Q128" s="225"/>
      <c r="R128" s="226">
        <f>SUM(R129:R130)</f>
        <v>0</v>
      </c>
      <c r="S128" s="225"/>
      <c r="T128" s="22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8" t="s">
        <v>84</v>
      </c>
      <c r="AT128" s="229" t="s">
        <v>74</v>
      </c>
      <c r="AU128" s="229" t="s">
        <v>80</v>
      </c>
      <c r="AY128" s="228" t="s">
        <v>117</v>
      </c>
      <c r="BK128" s="230">
        <f>SUM(BK129:BK130)</f>
        <v>0</v>
      </c>
    </row>
    <row r="129" s="2" customFormat="1" ht="16.5" customHeight="1">
      <c r="A129" s="35"/>
      <c r="B129" s="36"/>
      <c r="C129" s="233" t="s">
        <v>84</v>
      </c>
      <c r="D129" s="233" t="s">
        <v>120</v>
      </c>
      <c r="E129" s="234" t="s">
        <v>354</v>
      </c>
      <c r="F129" s="235" t="s">
        <v>355</v>
      </c>
      <c r="G129" s="236" t="s">
        <v>221</v>
      </c>
      <c r="H129" s="237">
        <v>15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40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174</v>
      </c>
      <c r="AT129" s="245" t="s">
        <v>120</v>
      </c>
      <c r="AU129" s="245" t="s">
        <v>84</v>
      </c>
      <c r="AY129" s="14" t="s">
        <v>117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80</v>
      </c>
      <c r="BK129" s="246">
        <f>ROUND(I129*H129,2)</f>
        <v>0</v>
      </c>
      <c r="BL129" s="14" t="s">
        <v>174</v>
      </c>
      <c r="BM129" s="245" t="s">
        <v>356</v>
      </c>
    </row>
    <row r="130" s="2" customFormat="1" ht="16.5" customHeight="1">
      <c r="A130" s="35"/>
      <c r="B130" s="36"/>
      <c r="C130" s="233" t="s">
        <v>129</v>
      </c>
      <c r="D130" s="233" t="s">
        <v>120</v>
      </c>
      <c r="E130" s="234" t="s">
        <v>357</v>
      </c>
      <c r="F130" s="235" t="s">
        <v>358</v>
      </c>
      <c r="G130" s="236" t="s">
        <v>221</v>
      </c>
      <c r="H130" s="237">
        <v>5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40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174</v>
      </c>
      <c r="AT130" s="245" t="s">
        <v>120</v>
      </c>
      <c r="AU130" s="245" t="s">
        <v>84</v>
      </c>
      <c r="AY130" s="14" t="s">
        <v>117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80</v>
      </c>
      <c r="BK130" s="246">
        <f>ROUND(I130*H130,2)</f>
        <v>0</v>
      </c>
      <c r="BL130" s="14" t="s">
        <v>174</v>
      </c>
      <c r="BM130" s="245" t="s">
        <v>359</v>
      </c>
    </row>
    <row r="131" s="12" customFormat="1" ht="25.92" customHeight="1">
      <c r="A131" s="12"/>
      <c r="B131" s="217"/>
      <c r="C131" s="218"/>
      <c r="D131" s="219" t="s">
        <v>74</v>
      </c>
      <c r="E131" s="220" t="s">
        <v>204</v>
      </c>
      <c r="F131" s="220" t="s">
        <v>360</v>
      </c>
      <c r="G131" s="218"/>
      <c r="H131" s="218"/>
      <c r="I131" s="221"/>
      <c r="J131" s="222">
        <f>BK131</f>
        <v>0</v>
      </c>
      <c r="K131" s="218"/>
      <c r="L131" s="223"/>
      <c r="M131" s="224"/>
      <c r="N131" s="225"/>
      <c r="O131" s="225"/>
      <c r="P131" s="226">
        <f>P132+P158</f>
        <v>0</v>
      </c>
      <c r="Q131" s="225"/>
      <c r="R131" s="226">
        <f>R132+R158</f>
        <v>0.29191500000000009</v>
      </c>
      <c r="S131" s="225"/>
      <c r="T131" s="227">
        <f>T132+T158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129</v>
      </c>
      <c r="AT131" s="229" t="s">
        <v>74</v>
      </c>
      <c r="AU131" s="229" t="s">
        <v>75</v>
      </c>
      <c r="AY131" s="228" t="s">
        <v>117</v>
      </c>
      <c r="BK131" s="230">
        <f>BK132+BK158</f>
        <v>0</v>
      </c>
    </row>
    <row r="132" s="12" customFormat="1" ht="22.8" customHeight="1">
      <c r="A132" s="12"/>
      <c r="B132" s="217"/>
      <c r="C132" s="218"/>
      <c r="D132" s="219" t="s">
        <v>74</v>
      </c>
      <c r="E132" s="231" t="s">
        <v>361</v>
      </c>
      <c r="F132" s="231" t="s">
        <v>362</v>
      </c>
      <c r="G132" s="218"/>
      <c r="H132" s="218"/>
      <c r="I132" s="221"/>
      <c r="J132" s="232">
        <f>BK132</f>
        <v>0</v>
      </c>
      <c r="K132" s="218"/>
      <c r="L132" s="223"/>
      <c r="M132" s="224"/>
      <c r="N132" s="225"/>
      <c r="O132" s="225"/>
      <c r="P132" s="226">
        <f>SUM(P133:P157)</f>
        <v>0</v>
      </c>
      <c r="Q132" s="225"/>
      <c r="R132" s="226">
        <f>SUM(R133:R157)</f>
        <v>0.29191500000000009</v>
      </c>
      <c r="S132" s="225"/>
      <c r="T132" s="227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8" t="s">
        <v>129</v>
      </c>
      <c r="AT132" s="229" t="s">
        <v>74</v>
      </c>
      <c r="AU132" s="229" t="s">
        <v>80</v>
      </c>
      <c r="AY132" s="228" t="s">
        <v>117</v>
      </c>
      <c r="BK132" s="230">
        <f>SUM(BK133:BK157)</f>
        <v>0</v>
      </c>
    </row>
    <row r="133" s="2" customFormat="1" ht="33" customHeight="1">
      <c r="A133" s="35"/>
      <c r="B133" s="36"/>
      <c r="C133" s="233" t="s">
        <v>124</v>
      </c>
      <c r="D133" s="233" t="s">
        <v>120</v>
      </c>
      <c r="E133" s="234" t="s">
        <v>363</v>
      </c>
      <c r="F133" s="235" t="s">
        <v>364</v>
      </c>
      <c r="G133" s="236" t="s">
        <v>179</v>
      </c>
      <c r="H133" s="237">
        <v>80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40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365</v>
      </c>
      <c r="AT133" s="245" t="s">
        <v>120</v>
      </c>
      <c r="AU133" s="245" t="s">
        <v>84</v>
      </c>
      <c r="AY133" s="14" t="s">
        <v>117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80</v>
      </c>
      <c r="BK133" s="246">
        <f>ROUND(I133*H133,2)</f>
        <v>0</v>
      </c>
      <c r="BL133" s="14" t="s">
        <v>365</v>
      </c>
      <c r="BM133" s="245" t="s">
        <v>366</v>
      </c>
    </row>
    <row r="134" s="2" customFormat="1" ht="21.75" customHeight="1">
      <c r="A134" s="35"/>
      <c r="B134" s="36"/>
      <c r="C134" s="233" t="s">
        <v>139</v>
      </c>
      <c r="D134" s="233" t="s">
        <v>120</v>
      </c>
      <c r="E134" s="234" t="s">
        <v>367</v>
      </c>
      <c r="F134" s="235" t="s">
        <v>368</v>
      </c>
      <c r="G134" s="236" t="s">
        <v>179</v>
      </c>
      <c r="H134" s="237">
        <v>10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365</v>
      </c>
      <c r="AT134" s="245" t="s">
        <v>120</v>
      </c>
      <c r="AU134" s="245" t="s">
        <v>84</v>
      </c>
      <c r="AY134" s="14" t="s">
        <v>117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80</v>
      </c>
      <c r="BK134" s="246">
        <f>ROUND(I134*H134,2)</f>
        <v>0</v>
      </c>
      <c r="BL134" s="14" t="s">
        <v>365</v>
      </c>
      <c r="BM134" s="245" t="s">
        <v>369</v>
      </c>
    </row>
    <row r="135" s="2" customFormat="1" ht="21.75" customHeight="1">
      <c r="A135" s="35"/>
      <c r="B135" s="36"/>
      <c r="C135" s="233" t="s">
        <v>144</v>
      </c>
      <c r="D135" s="233" t="s">
        <v>120</v>
      </c>
      <c r="E135" s="234" t="s">
        <v>370</v>
      </c>
      <c r="F135" s="235" t="s">
        <v>371</v>
      </c>
      <c r="G135" s="236" t="s">
        <v>179</v>
      </c>
      <c r="H135" s="237">
        <v>130.5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40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365</v>
      </c>
      <c r="AT135" s="245" t="s">
        <v>120</v>
      </c>
      <c r="AU135" s="245" t="s">
        <v>84</v>
      </c>
      <c r="AY135" s="14" t="s">
        <v>117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80</v>
      </c>
      <c r="BK135" s="246">
        <f>ROUND(I135*H135,2)</f>
        <v>0</v>
      </c>
      <c r="BL135" s="14" t="s">
        <v>365</v>
      </c>
      <c r="BM135" s="245" t="s">
        <v>372</v>
      </c>
    </row>
    <row r="136" s="2" customFormat="1" ht="16.5" customHeight="1">
      <c r="A136" s="35"/>
      <c r="B136" s="36"/>
      <c r="C136" s="233" t="s">
        <v>148</v>
      </c>
      <c r="D136" s="233" t="s">
        <v>120</v>
      </c>
      <c r="E136" s="234" t="s">
        <v>373</v>
      </c>
      <c r="F136" s="235" t="s">
        <v>374</v>
      </c>
      <c r="G136" s="236" t="s">
        <v>221</v>
      </c>
      <c r="H136" s="237">
        <v>5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365</v>
      </c>
      <c r="AT136" s="245" t="s">
        <v>120</v>
      </c>
      <c r="AU136" s="245" t="s">
        <v>84</v>
      </c>
      <c r="AY136" s="14" t="s">
        <v>117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80</v>
      </c>
      <c r="BK136" s="246">
        <f>ROUND(I136*H136,2)</f>
        <v>0</v>
      </c>
      <c r="BL136" s="14" t="s">
        <v>365</v>
      </c>
      <c r="BM136" s="245" t="s">
        <v>375</v>
      </c>
    </row>
    <row r="137" s="2" customFormat="1" ht="16.5" customHeight="1">
      <c r="A137" s="35"/>
      <c r="B137" s="36"/>
      <c r="C137" s="233" t="s">
        <v>152</v>
      </c>
      <c r="D137" s="233" t="s">
        <v>120</v>
      </c>
      <c r="E137" s="234" t="s">
        <v>376</v>
      </c>
      <c r="F137" s="235" t="s">
        <v>377</v>
      </c>
      <c r="G137" s="236" t="s">
        <v>221</v>
      </c>
      <c r="H137" s="237">
        <v>12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40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365</v>
      </c>
      <c r="AT137" s="245" t="s">
        <v>120</v>
      </c>
      <c r="AU137" s="245" t="s">
        <v>84</v>
      </c>
      <c r="AY137" s="14" t="s">
        <v>117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80</v>
      </c>
      <c r="BK137" s="246">
        <f>ROUND(I137*H137,2)</f>
        <v>0</v>
      </c>
      <c r="BL137" s="14" t="s">
        <v>365</v>
      </c>
      <c r="BM137" s="245" t="s">
        <v>378</v>
      </c>
    </row>
    <row r="138" s="2" customFormat="1" ht="21.75" customHeight="1">
      <c r="A138" s="35"/>
      <c r="B138" s="36"/>
      <c r="C138" s="233" t="s">
        <v>118</v>
      </c>
      <c r="D138" s="233" t="s">
        <v>120</v>
      </c>
      <c r="E138" s="234" t="s">
        <v>379</v>
      </c>
      <c r="F138" s="235" t="s">
        <v>380</v>
      </c>
      <c r="G138" s="236" t="s">
        <v>221</v>
      </c>
      <c r="H138" s="237">
        <v>10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40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365</v>
      </c>
      <c r="AT138" s="245" t="s">
        <v>120</v>
      </c>
      <c r="AU138" s="245" t="s">
        <v>84</v>
      </c>
      <c r="AY138" s="14" t="s">
        <v>117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80</v>
      </c>
      <c r="BK138" s="246">
        <f>ROUND(I138*H138,2)</f>
        <v>0</v>
      </c>
      <c r="BL138" s="14" t="s">
        <v>365</v>
      </c>
      <c r="BM138" s="245" t="s">
        <v>381</v>
      </c>
    </row>
    <row r="139" s="2" customFormat="1" ht="16.5" customHeight="1">
      <c r="A139" s="35"/>
      <c r="B139" s="36"/>
      <c r="C139" s="233" t="s">
        <v>159</v>
      </c>
      <c r="D139" s="233" t="s">
        <v>120</v>
      </c>
      <c r="E139" s="234" t="s">
        <v>382</v>
      </c>
      <c r="F139" s="235" t="s">
        <v>383</v>
      </c>
      <c r="G139" s="236" t="s">
        <v>221</v>
      </c>
      <c r="H139" s="237">
        <v>5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40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365</v>
      </c>
      <c r="AT139" s="245" t="s">
        <v>120</v>
      </c>
      <c r="AU139" s="245" t="s">
        <v>84</v>
      </c>
      <c r="AY139" s="14" t="s">
        <v>117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80</v>
      </c>
      <c r="BK139" s="246">
        <f>ROUND(I139*H139,2)</f>
        <v>0</v>
      </c>
      <c r="BL139" s="14" t="s">
        <v>365</v>
      </c>
      <c r="BM139" s="245" t="s">
        <v>384</v>
      </c>
    </row>
    <row r="140" s="2" customFormat="1" ht="21.75" customHeight="1">
      <c r="A140" s="35"/>
      <c r="B140" s="36"/>
      <c r="C140" s="233" t="s">
        <v>163</v>
      </c>
      <c r="D140" s="233" t="s">
        <v>120</v>
      </c>
      <c r="E140" s="234" t="s">
        <v>385</v>
      </c>
      <c r="F140" s="235" t="s">
        <v>386</v>
      </c>
      <c r="G140" s="236" t="s">
        <v>179</v>
      </c>
      <c r="H140" s="237">
        <v>5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365</v>
      </c>
      <c r="AT140" s="245" t="s">
        <v>120</v>
      </c>
      <c r="AU140" s="245" t="s">
        <v>84</v>
      </c>
      <c r="AY140" s="14" t="s">
        <v>117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80</v>
      </c>
      <c r="BK140" s="246">
        <f>ROUND(I140*H140,2)</f>
        <v>0</v>
      </c>
      <c r="BL140" s="14" t="s">
        <v>365</v>
      </c>
      <c r="BM140" s="245" t="s">
        <v>387</v>
      </c>
    </row>
    <row r="141" s="2" customFormat="1" ht="16.5" customHeight="1">
      <c r="A141" s="35"/>
      <c r="B141" s="36"/>
      <c r="C141" s="247" t="s">
        <v>171</v>
      </c>
      <c r="D141" s="247" t="s">
        <v>204</v>
      </c>
      <c r="E141" s="248" t="s">
        <v>388</v>
      </c>
      <c r="F141" s="249" t="s">
        <v>389</v>
      </c>
      <c r="G141" s="250" t="s">
        <v>390</v>
      </c>
      <c r="H141" s="251">
        <v>84</v>
      </c>
      <c r="I141" s="252"/>
      <c r="J141" s="253">
        <f>ROUND(I141*H141,2)</f>
        <v>0</v>
      </c>
      <c r="K141" s="254"/>
      <c r="L141" s="255"/>
      <c r="M141" s="256" t="s">
        <v>1</v>
      </c>
      <c r="N141" s="257" t="s">
        <v>40</v>
      </c>
      <c r="O141" s="88"/>
      <c r="P141" s="243">
        <f>O141*H141</f>
        <v>0</v>
      </c>
      <c r="Q141" s="243">
        <v>0.001</v>
      </c>
      <c r="R141" s="243">
        <f>Q141*H141</f>
        <v>0.084000000000000005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391</v>
      </c>
      <c r="AT141" s="245" t="s">
        <v>204</v>
      </c>
      <c r="AU141" s="245" t="s">
        <v>84</v>
      </c>
      <c r="AY141" s="14" t="s">
        <v>117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80</v>
      </c>
      <c r="BK141" s="246">
        <f>ROUND(I141*H141,2)</f>
        <v>0</v>
      </c>
      <c r="BL141" s="14" t="s">
        <v>391</v>
      </c>
      <c r="BM141" s="245" t="s">
        <v>392</v>
      </c>
    </row>
    <row r="142" s="2" customFormat="1" ht="16.5" customHeight="1">
      <c r="A142" s="35"/>
      <c r="B142" s="36"/>
      <c r="C142" s="247" t="s">
        <v>176</v>
      </c>
      <c r="D142" s="247" t="s">
        <v>204</v>
      </c>
      <c r="E142" s="248" t="s">
        <v>393</v>
      </c>
      <c r="F142" s="249" t="s">
        <v>394</v>
      </c>
      <c r="G142" s="250" t="s">
        <v>390</v>
      </c>
      <c r="H142" s="251">
        <v>10.5</v>
      </c>
      <c r="I142" s="252"/>
      <c r="J142" s="253">
        <f>ROUND(I142*H142,2)</f>
        <v>0</v>
      </c>
      <c r="K142" s="254"/>
      <c r="L142" s="255"/>
      <c r="M142" s="256" t="s">
        <v>1</v>
      </c>
      <c r="N142" s="257" t="s">
        <v>40</v>
      </c>
      <c r="O142" s="88"/>
      <c r="P142" s="243">
        <f>O142*H142</f>
        <v>0</v>
      </c>
      <c r="Q142" s="243">
        <v>0.001</v>
      </c>
      <c r="R142" s="243">
        <f>Q142*H142</f>
        <v>0.010500000000000001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391</v>
      </c>
      <c r="AT142" s="245" t="s">
        <v>204</v>
      </c>
      <c r="AU142" s="245" t="s">
        <v>84</v>
      </c>
      <c r="AY142" s="14" t="s">
        <v>117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80</v>
      </c>
      <c r="BK142" s="246">
        <f>ROUND(I142*H142,2)</f>
        <v>0</v>
      </c>
      <c r="BL142" s="14" t="s">
        <v>391</v>
      </c>
      <c r="BM142" s="245" t="s">
        <v>395</v>
      </c>
    </row>
    <row r="143" s="2" customFormat="1" ht="16.5" customHeight="1">
      <c r="A143" s="35"/>
      <c r="B143" s="36"/>
      <c r="C143" s="247" t="s">
        <v>181</v>
      </c>
      <c r="D143" s="247" t="s">
        <v>204</v>
      </c>
      <c r="E143" s="248" t="s">
        <v>396</v>
      </c>
      <c r="F143" s="249" t="s">
        <v>397</v>
      </c>
      <c r="G143" s="250" t="s">
        <v>390</v>
      </c>
      <c r="H143" s="251">
        <v>137.02500000000001</v>
      </c>
      <c r="I143" s="252"/>
      <c r="J143" s="253">
        <f>ROUND(I143*H143,2)</f>
        <v>0</v>
      </c>
      <c r="K143" s="254"/>
      <c r="L143" s="255"/>
      <c r="M143" s="256" t="s">
        <v>1</v>
      </c>
      <c r="N143" s="257" t="s">
        <v>40</v>
      </c>
      <c r="O143" s="88"/>
      <c r="P143" s="243">
        <f>O143*H143</f>
        <v>0</v>
      </c>
      <c r="Q143" s="243">
        <v>0.001</v>
      </c>
      <c r="R143" s="243">
        <f>Q143*H143</f>
        <v>0.13702500000000001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391</v>
      </c>
      <c r="AT143" s="245" t="s">
        <v>204</v>
      </c>
      <c r="AU143" s="245" t="s">
        <v>84</v>
      </c>
      <c r="AY143" s="14" t="s">
        <v>117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80</v>
      </c>
      <c r="BK143" s="246">
        <f>ROUND(I143*H143,2)</f>
        <v>0</v>
      </c>
      <c r="BL143" s="14" t="s">
        <v>391</v>
      </c>
      <c r="BM143" s="245" t="s">
        <v>398</v>
      </c>
    </row>
    <row r="144" s="2" customFormat="1" ht="21.75" customHeight="1">
      <c r="A144" s="35"/>
      <c r="B144" s="36"/>
      <c r="C144" s="247" t="s">
        <v>8</v>
      </c>
      <c r="D144" s="247" t="s">
        <v>204</v>
      </c>
      <c r="E144" s="248" t="s">
        <v>399</v>
      </c>
      <c r="F144" s="249" t="s">
        <v>400</v>
      </c>
      <c r="G144" s="250" t="s">
        <v>221</v>
      </c>
      <c r="H144" s="251">
        <v>3</v>
      </c>
      <c r="I144" s="252"/>
      <c r="J144" s="253">
        <f>ROUND(I144*H144,2)</f>
        <v>0</v>
      </c>
      <c r="K144" s="254"/>
      <c r="L144" s="255"/>
      <c r="M144" s="256" t="s">
        <v>1</v>
      </c>
      <c r="N144" s="257" t="s">
        <v>40</v>
      </c>
      <c r="O144" s="88"/>
      <c r="P144" s="243">
        <f>O144*H144</f>
        <v>0</v>
      </c>
      <c r="Q144" s="243">
        <v>0.00029</v>
      </c>
      <c r="R144" s="243">
        <f>Q144*H144</f>
        <v>0.00087000000000000001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391</v>
      </c>
      <c r="AT144" s="245" t="s">
        <v>204</v>
      </c>
      <c r="AU144" s="245" t="s">
        <v>84</v>
      </c>
      <c r="AY144" s="14" t="s">
        <v>117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80</v>
      </c>
      <c r="BK144" s="246">
        <f>ROUND(I144*H144,2)</f>
        <v>0</v>
      </c>
      <c r="BL144" s="14" t="s">
        <v>391</v>
      </c>
      <c r="BM144" s="245" t="s">
        <v>401</v>
      </c>
    </row>
    <row r="145" s="2" customFormat="1" ht="21.75" customHeight="1">
      <c r="A145" s="35"/>
      <c r="B145" s="36"/>
      <c r="C145" s="247" t="s">
        <v>174</v>
      </c>
      <c r="D145" s="247" t="s">
        <v>204</v>
      </c>
      <c r="E145" s="248" t="s">
        <v>402</v>
      </c>
      <c r="F145" s="249" t="s">
        <v>403</v>
      </c>
      <c r="G145" s="250" t="s">
        <v>221</v>
      </c>
      <c r="H145" s="251">
        <v>80</v>
      </c>
      <c r="I145" s="252"/>
      <c r="J145" s="253">
        <f>ROUND(I145*H145,2)</f>
        <v>0</v>
      </c>
      <c r="K145" s="254"/>
      <c r="L145" s="255"/>
      <c r="M145" s="256" t="s">
        <v>1</v>
      </c>
      <c r="N145" s="257" t="s">
        <v>40</v>
      </c>
      <c r="O145" s="88"/>
      <c r="P145" s="243">
        <f>O145*H145</f>
        <v>0</v>
      </c>
      <c r="Q145" s="243">
        <v>0.00025000000000000001</v>
      </c>
      <c r="R145" s="243">
        <f>Q145*H145</f>
        <v>0.02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391</v>
      </c>
      <c r="AT145" s="245" t="s">
        <v>204</v>
      </c>
      <c r="AU145" s="245" t="s">
        <v>84</v>
      </c>
      <c r="AY145" s="14" t="s">
        <v>117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80</v>
      </c>
      <c r="BK145" s="246">
        <f>ROUND(I145*H145,2)</f>
        <v>0</v>
      </c>
      <c r="BL145" s="14" t="s">
        <v>391</v>
      </c>
      <c r="BM145" s="245" t="s">
        <v>404</v>
      </c>
    </row>
    <row r="146" s="2" customFormat="1" ht="16.5" customHeight="1">
      <c r="A146" s="35"/>
      <c r="B146" s="36"/>
      <c r="C146" s="247" t="s">
        <v>191</v>
      </c>
      <c r="D146" s="247" t="s">
        <v>204</v>
      </c>
      <c r="E146" s="248" t="s">
        <v>405</v>
      </c>
      <c r="F146" s="249" t="s">
        <v>406</v>
      </c>
      <c r="G146" s="250" t="s">
        <v>221</v>
      </c>
      <c r="H146" s="251">
        <v>1</v>
      </c>
      <c r="I146" s="252"/>
      <c r="J146" s="253">
        <f>ROUND(I146*H146,2)</f>
        <v>0</v>
      </c>
      <c r="K146" s="254"/>
      <c r="L146" s="255"/>
      <c r="M146" s="256" t="s">
        <v>1</v>
      </c>
      <c r="N146" s="257" t="s">
        <v>40</v>
      </c>
      <c r="O146" s="88"/>
      <c r="P146" s="243">
        <f>O146*H146</f>
        <v>0</v>
      </c>
      <c r="Q146" s="243">
        <v>0.00016000000000000001</v>
      </c>
      <c r="R146" s="243">
        <f>Q146*H146</f>
        <v>0.00016000000000000001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391</v>
      </c>
      <c r="AT146" s="245" t="s">
        <v>204</v>
      </c>
      <c r="AU146" s="245" t="s">
        <v>84</v>
      </c>
      <c r="AY146" s="14" t="s">
        <v>117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80</v>
      </c>
      <c r="BK146" s="246">
        <f>ROUND(I146*H146,2)</f>
        <v>0</v>
      </c>
      <c r="BL146" s="14" t="s">
        <v>391</v>
      </c>
      <c r="BM146" s="245" t="s">
        <v>407</v>
      </c>
    </row>
    <row r="147" s="2" customFormat="1" ht="21.75" customHeight="1">
      <c r="A147" s="35"/>
      <c r="B147" s="36"/>
      <c r="C147" s="247" t="s">
        <v>195</v>
      </c>
      <c r="D147" s="247" t="s">
        <v>204</v>
      </c>
      <c r="E147" s="248" t="s">
        <v>408</v>
      </c>
      <c r="F147" s="249" t="s">
        <v>409</v>
      </c>
      <c r="G147" s="250" t="s">
        <v>221</v>
      </c>
      <c r="H147" s="251">
        <v>11</v>
      </c>
      <c r="I147" s="252"/>
      <c r="J147" s="253">
        <f>ROUND(I147*H147,2)</f>
        <v>0</v>
      </c>
      <c r="K147" s="254"/>
      <c r="L147" s="255"/>
      <c r="M147" s="256" t="s">
        <v>1</v>
      </c>
      <c r="N147" s="257" t="s">
        <v>40</v>
      </c>
      <c r="O147" s="88"/>
      <c r="P147" s="243">
        <f>O147*H147</f>
        <v>0</v>
      </c>
      <c r="Q147" s="243">
        <v>0.00069999999999999999</v>
      </c>
      <c r="R147" s="243">
        <f>Q147*H147</f>
        <v>0.0077000000000000002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391</v>
      </c>
      <c r="AT147" s="245" t="s">
        <v>204</v>
      </c>
      <c r="AU147" s="245" t="s">
        <v>84</v>
      </c>
      <c r="AY147" s="14" t="s">
        <v>117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80</v>
      </c>
      <c r="BK147" s="246">
        <f>ROUND(I147*H147,2)</f>
        <v>0</v>
      </c>
      <c r="BL147" s="14" t="s">
        <v>391</v>
      </c>
      <c r="BM147" s="245" t="s">
        <v>410</v>
      </c>
    </row>
    <row r="148" s="2" customFormat="1" ht="16.5" customHeight="1">
      <c r="A148" s="35"/>
      <c r="B148" s="36"/>
      <c r="C148" s="247" t="s">
        <v>199</v>
      </c>
      <c r="D148" s="247" t="s">
        <v>204</v>
      </c>
      <c r="E148" s="248" t="s">
        <v>411</v>
      </c>
      <c r="F148" s="249" t="s">
        <v>412</v>
      </c>
      <c r="G148" s="250" t="s">
        <v>221</v>
      </c>
      <c r="H148" s="251">
        <v>5</v>
      </c>
      <c r="I148" s="252"/>
      <c r="J148" s="253">
        <f>ROUND(I148*H148,2)</f>
        <v>0</v>
      </c>
      <c r="K148" s="254"/>
      <c r="L148" s="255"/>
      <c r="M148" s="256" t="s">
        <v>1</v>
      </c>
      <c r="N148" s="257" t="s">
        <v>40</v>
      </c>
      <c r="O148" s="88"/>
      <c r="P148" s="243">
        <f>O148*H148</f>
        <v>0</v>
      </c>
      <c r="Q148" s="243">
        <v>0.00016000000000000001</v>
      </c>
      <c r="R148" s="243">
        <f>Q148*H148</f>
        <v>0.00080000000000000004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391</v>
      </c>
      <c r="AT148" s="245" t="s">
        <v>204</v>
      </c>
      <c r="AU148" s="245" t="s">
        <v>84</v>
      </c>
      <c r="AY148" s="14" t="s">
        <v>117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80</v>
      </c>
      <c r="BK148" s="246">
        <f>ROUND(I148*H148,2)</f>
        <v>0</v>
      </c>
      <c r="BL148" s="14" t="s">
        <v>391</v>
      </c>
      <c r="BM148" s="245" t="s">
        <v>413</v>
      </c>
    </row>
    <row r="149" s="2" customFormat="1" ht="21.75" customHeight="1">
      <c r="A149" s="35"/>
      <c r="B149" s="36"/>
      <c r="C149" s="247" t="s">
        <v>203</v>
      </c>
      <c r="D149" s="247" t="s">
        <v>204</v>
      </c>
      <c r="E149" s="248" t="s">
        <v>414</v>
      </c>
      <c r="F149" s="249" t="s">
        <v>415</v>
      </c>
      <c r="G149" s="250" t="s">
        <v>221</v>
      </c>
      <c r="H149" s="251">
        <v>5</v>
      </c>
      <c r="I149" s="252"/>
      <c r="J149" s="253">
        <f>ROUND(I149*H149,2)</f>
        <v>0</v>
      </c>
      <c r="K149" s="254"/>
      <c r="L149" s="255"/>
      <c r="M149" s="256" t="s">
        <v>1</v>
      </c>
      <c r="N149" s="257" t="s">
        <v>40</v>
      </c>
      <c r="O149" s="88"/>
      <c r="P149" s="243">
        <f>O149*H149</f>
        <v>0</v>
      </c>
      <c r="Q149" s="243">
        <v>0.00025999999999999998</v>
      </c>
      <c r="R149" s="243">
        <f>Q149*H149</f>
        <v>0.0012999999999999999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391</v>
      </c>
      <c r="AT149" s="245" t="s">
        <v>204</v>
      </c>
      <c r="AU149" s="245" t="s">
        <v>84</v>
      </c>
      <c r="AY149" s="14" t="s">
        <v>117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80</v>
      </c>
      <c r="BK149" s="246">
        <f>ROUND(I149*H149,2)</f>
        <v>0</v>
      </c>
      <c r="BL149" s="14" t="s">
        <v>391</v>
      </c>
      <c r="BM149" s="245" t="s">
        <v>416</v>
      </c>
    </row>
    <row r="150" s="2" customFormat="1" ht="16.5" customHeight="1">
      <c r="A150" s="35"/>
      <c r="B150" s="36"/>
      <c r="C150" s="247" t="s">
        <v>7</v>
      </c>
      <c r="D150" s="247" t="s">
        <v>204</v>
      </c>
      <c r="E150" s="248" t="s">
        <v>417</v>
      </c>
      <c r="F150" s="249" t="s">
        <v>418</v>
      </c>
      <c r="G150" s="250" t="s">
        <v>221</v>
      </c>
      <c r="H150" s="251">
        <v>1</v>
      </c>
      <c r="I150" s="252"/>
      <c r="J150" s="253">
        <f>ROUND(I150*H150,2)</f>
        <v>0</v>
      </c>
      <c r="K150" s="254"/>
      <c r="L150" s="255"/>
      <c r="M150" s="256" t="s">
        <v>1</v>
      </c>
      <c r="N150" s="257" t="s">
        <v>40</v>
      </c>
      <c r="O150" s="88"/>
      <c r="P150" s="243">
        <f>O150*H150</f>
        <v>0</v>
      </c>
      <c r="Q150" s="243">
        <v>0.00025999999999999998</v>
      </c>
      <c r="R150" s="243">
        <f>Q150*H150</f>
        <v>0.00025999999999999998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391</v>
      </c>
      <c r="AT150" s="245" t="s">
        <v>204</v>
      </c>
      <c r="AU150" s="245" t="s">
        <v>84</v>
      </c>
      <c r="AY150" s="14" t="s">
        <v>117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80</v>
      </c>
      <c r="BK150" s="246">
        <f>ROUND(I150*H150,2)</f>
        <v>0</v>
      </c>
      <c r="BL150" s="14" t="s">
        <v>391</v>
      </c>
      <c r="BM150" s="245" t="s">
        <v>419</v>
      </c>
    </row>
    <row r="151" s="2" customFormat="1" ht="16.5" customHeight="1">
      <c r="A151" s="35"/>
      <c r="B151" s="36"/>
      <c r="C151" s="247" t="s">
        <v>212</v>
      </c>
      <c r="D151" s="247" t="s">
        <v>204</v>
      </c>
      <c r="E151" s="248" t="s">
        <v>420</v>
      </c>
      <c r="F151" s="249" t="s">
        <v>421</v>
      </c>
      <c r="G151" s="250" t="s">
        <v>221</v>
      </c>
      <c r="H151" s="251">
        <v>5</v>
      </c>
      <c r="I151" s="252"/>
      <c r="J151" s="253">
        <f>ROUND(I151*H151,2)</f>
        <v>0</v>
      </c>
      <c r="K151" s="254"/>
      <c r="L151" s="255"/>
      <c r="M151" s="256" t="s">
        <v>1</v>
      </c>
      <c r="N151" s="257" t="s">
        <v>40</v>
      </c>
      <c r="O151" s="88"/>
      <c r="P151" s="243">
        <f>O151*H151</f>
        <v>0</v>
      </c>
      <c r="Q151" s="243">
        <v>0.00025999999999999998</v>
      </c>
      <c r="R151" s="243">
        <f>Q151*H151</f>
        <v>0.0012999999999999999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391</v>
      </c>
      <c r="AT151" s="245" t="s">
        <v>204</v>
      </c>
      <c r="AU151" s="245" t="s">
        <v>84</v>
      </c>
      <c r="AY151" s="14" t="s">
        <v>117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80</v>
      </c>
      <c r="BK151" s="246">
        <f>ROUND(I151*H151,2)</f>
        <v>0</v>
      </c>
      <c r="BL151" s="14" t="s">
        <v>391</v>
      </c>
      <c r="BM151" s="245" t="s">
        <v>422</v>
      </c>
    </row>
    <row r="152" s="2" customFormat="1" ht="16.5" customHeight="1">
      <c r="A152" s="35"/>
      <c r="B152" s="36"/>
      <c r="C152" s="247" t="s">
        <v>214</v>
      </c>
      <c r="D152" s="247" t="s">
        <v>204</v>
      </c>
      <c r="E152" s="248" t="s">
        <v>423</v>
      </c>
      <c r="F152" s="249" t="s">
        <v>424</v>
      </c>
      <c r="G152" s="250" t="s">
        <v>221</v>
      </c>
      <c r="H152" s="251">
        <v>5</v>
      </c>
      <c r="I152" s="252"/>
      <c r="J152" s="253">
        <f>ROUND(I152*H152,2)</f>
        <v>0</v>
      </c>
      <c r="K152" s="254"/>
      <c r="L152" s="255"/>
      <c r="M152" s="256" t="s">
        <v>1</v>
      </c>
      <c r="N152" s="257" t="s">
        <v>40</v>
      </c>
      <c r="O152" s="88"/>
      <c r="P152" s="243">
        <f>O152*H152</f>
        <v>0</v>
      </c>
      <c r="Q152" s="243">
        <v>0.0041999999999999997</v>
      </c>
      <c r="R152" s="243">
        <f>Q152*H152</f>
        <v>0.020999999999999998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391</v>
      </c>
      <c r="AT152" s="245" t="s">
        <v>204</v>
      </c>
      <c r="AU152" s="245" t="s">
        <v>84</v>
      </c>
      <c r="AY152" s="14" t="s">
        <v>117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80</v>
      </c>
      <c r="BK152" s="246">
        <f>ROUND(I152*H152,2)</f>
        <v>0</v>
      </c>
      <c r="BL152" s="14" t="s">
        <v>391</v>
      </c>
      <c r="BM152" s="245" t="s">
        <v>425</v>
      </c>
    </row>
    <row r="153" s="2" customFormat="1" ht="16.5" customHeight="1">
      <c r="A153" s="35"/>
      <c r="B153" s="36"/>
      <c r="C153" s="247" t="s">
        <v>218</v>
      </c>
      <c r="D153" s="247" t="s">
        <v>204</v>
      </c>
      <c r="E153" s="248" t="s">
        <v>426</v>
      </c>
      <c r="F153" s="249" t="s">
        <v>427</v>
      </c>
      <c r="G153" s="250" t="s">
        <v>221</v>
      </c>
      <c r="H153" s="251">
        <v>5</v>
      </c>
      <c r="I153" s="252"/>
      <c r="J153" s="253">
        <f>ROUND(I153*H153,2)</f>
        <v>0</v>
      </c>
      <c r="K153" s="254"/>
      <c r="L153" s="255"/>
      <c r="M153" s="256" t="s">
        <v>1</v>
      </c>
      <c r="N153" s="257" t="s">
        <v>40</v>
      </c>
      <c r="O153" s="88"/>
      <c r="P153" s="243">
        <f>O153*H153</f>
        <v>0</v>
      </c>
      <c r="Q153" s="243">
        <v>0.00025999999999999998</v>
      </c>
      <c r="R153" s="243">
        <f>Q153*H153</f>
        <v>0.0012999999999999999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391</v>
      </c>
      <c r="AT153" s="245" t="s">
        <v>204</v>
      </c>
      <c r="AU153" s="245" t="s">
        <v>84</v>
      </c>
      <c r="AY153" s="14" t="s">
        <v>117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80</v>
      </c>
      <c r="BK153" s="246">
        <f>ROUND(I153*H153,2)</f>
        <v>0</v>
      </c>
      <c r="BL153" s="14" t="s">
        <v>391</v>
      </c>
      <c r="BM153" s="245" t="s">
        <v>428</v>
      </c>
    </row>
    <row r="154" s="2" customFormat="1" ht="21.75" customHeight="1">
      <c r="A154" s="35"/>
      <c r="B154" s="36"/>
      <c r="C154" s="233" t="s">
        <v>223</v>
      </c>
      <c r="D154" s="233" t="s">
        <v>120</v>
      </c>
      <c r="E154" s="234" t="s">
        <v>429</v>
      </c>
      <c r="F154" s="235" t="s">
        <v>430</v>
      </c>
      <c r="G154" s="236" t="s">
        <v>221</v>
      </c>
      <c r="H154" s="237">
        <v>1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40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365</v>
      </c>
      <c r="AT154" s="245" t="s">
        <v>120</v>
      </c>
      <c r="AU154" s="245" t="s">
        <v>84</v>
      </c>
      <c r="AY154" s="14" t="s">
        <v>117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80</v>
      </c>
      <c r="BK154" s="246">
        <f>ROUND(I154*H154,2)</f>
        <v>0</v>
      </c>
      <c r="BL154" s="14" t="s">
        <v>365</v>
      </c>
      <c r="BM154" s="245" t="s">
        <v>431</v>
      </c>
    </row>
    <row r="155" s="2" customFormat="1" ht="16.5" customHeight="1">
      <c r="A155" s="35"/>
      <c r="B155" s="36"/>
      <c r="C155" s="247" t="s">
        <v>227</v>
      </c>
      <c r="D155" s="247" t="s">
        <v>204</v>
      </c>
      <c r="E155" s="248" t="s">
        <v>432</v>
      </c>
      <c r="F155" s="249" t="s">
        <v>433</v>
      </c>
      <c r="G155" s="250" t="s">
        <v>221</v>
      </c>
      <c r="H155" s="251">
        <v>10</v>
      </c>
      <c r="I155" s="252"/>
      <c r="J155" s="253">
        <f>ROUND(I155*H155,2)</f>
        <v>0</v>
      </c>
      <c r="K155" s="254"/>
      <c r="L155" s="255"/>
      <c r="M155" s="256" t="s">
        <v>1</v>
      </c>
      <c r="N155" s="257" t="s">
        <v>40</v>
      </c>
      <c r="O155" s="88"/>
      <c r="P155" s="243">
        <f>O155*H155</f>
        <v>0</v>
      </c>
      <c r="Q155" s="243">
        <v>0.00025999999999999998</v>
      </c>
      <c r="R155" s="243">
        <f>Q155*H155</f>
        <v>0.0025999999999999999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434</v>
      </c>
      <c r="AT155" s="245" t="s">
        <v>204</v>
      </c>
      <c r="AU155" s="245" t="s">
        <v>84</v>
      </c>
      <c r="AY155" s="14" t="s">
        <v>117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80</v>
      </c>
      <c r="BK155" s="246">
        <f>ROUND(I155*H155,2)</f>
        <v>0</v>
      </c>
      <c r="BL155" s="14" t="s">
        <v>365</v>
      </c>
      <c r="BM155" s="245" t="s">
        <v>435</v>
      </c>
    </row>
    <row r="156" s="2" customFormat="1" ht="16.5" customHeight="1">
      <c r="A156" s="35"/>
      <c r="B156" s="36"/>
      <c r="C156" s="247" t="s">
        <v>233</v>
      </c>
      <c r="D156" s="247" t="s">
        <v>204</v>
      </c>
      <c r="E156" s="248" t="s">
        <v>436</v>
      </c>
      <c r="F156" s="249" t="s">
        <v>437</v>
      </c>
      <c r="G156" s="250" t="s">
        <v>221</v>
      </c>
      <c r="H156" s="251">
        <v>5</v>
      </c>
      <c r="I156" s="252"/>
      <c r="J156" s="253">
        <f>ROUND(I156*H156,2)</f>
        <v>0</v>
      </c>
      <c r="K156" s="254"/>
      <c r="L156" s="255"/>
      <c r="M156" s="256" t="s">
        <v>1</v>
      </c>
      <c r="N156" s="257" t="s">
        <v>40</v>
      </c>
      <c r="O156" s="88"/>
      <c r="P156" s="243">
        <f>O156*H156</f>
        <v>0</v>
      </c>
      <c r="Q156" s="243">
        <v>0.00025999999999999998</v>
      </c>
      <c r="R156" s="243">
        <f>Q156*H156</f>
        <v>0.0012999999999999999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434</v>
      </c>
      <c r="AT156" s="245" t="s">
        <v>204</v>
      </c>
      <c r="AU156" s="245" t="s">
        <v>84</v>
      </c>
      <c r="AY156" s="14" t="s">
        <v>117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80</v>
      </c>
      <c r="BK156" s="246">
        <f>ROUND(I156*H156,2)</f>
        <v>0</v>
      </c>
      <c r="BL156" s="14" t="s">
        <v>365</v>
      </c>
      <c r="BM156" s="245" t="s">
        <v>438</v>
      </c>
    </row>
    <row r="157" s="2" customFormat="1" ht="21.75" customHeight="1">
      <c r="A157" s="35"/>
      <c r="B157" s="36"/>
      <c r="C157" s="247" t="s">
        <v>237</v>
      </c>
      <c r="D157" s="247" t="s">
        <v>204</v>
      </c>
      <c r="E157" s="248" t="s">
        <v>439</v>
      </c>
      <c r="F157" s="249" t="s">
        <v>440</v>
      </c>
      <c r="G157" s="250" t="s">
        <v>221</v>
      </c>
      <c r="H157" s="251">
        <v>15</v>
      </c>
      <c r="I157" s="252"/>
      <c r="J157" s="253">
        <f>ROUND(I157*H157,2)</f>
        <v>0</v>
      </c>
      <c r="K157" s="254"/>
      <c r="L157" s="255"/>
      <c r="M157" s="256" t="s">
        <v>1</v>
      </c>
      <c r="N157" s="257" t="s">
        <v>40</v>
      </c>
      <c r="O157" s="88"/>
      <c r="P157" s="243">
        <f>O157*H157</f>
        <v>0</v>
      </c>
      <c r="Q157" s="243">
        <v>0.00012</v>
      </c>
      <c r="R157" s="243">
        <f>Q157*H157</f>
        <v>0.0018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434</v>
      </c>
      <c r="AT157" s="245" t="s">
        <v>204</v>
      </c>
      <c r="AU157" s="245" t="s">
        <v>84</v>
      </c>
      <c r="AY157" s="14" t="s">
        <v>117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80</v>
      </c>
      <c r="BK157" s="246">
        <f>ROUND(I157*H157,2)</f>
        <v>0</v>
      </c>
      <c r="BL157" s="14" t="s">
        <v>365</v>
      </c>
      <c r="BM157" s="245" t="s">
        <v>441</v>
      </c>
    </row>
    <row r="158" s="12" customFormat="1" ht="22.8" customHeight="1">
      <c r="A158" s="12"/>
      <c r="B158" s="217"/>
      <c r="C158" s="218"/>
      <c r="D158" s="219" t="s">
        <v>74</v>
      </c>
      <c r="E158" s="231" t="s">
        <v>442</v>
      </c>
      <c r="F158" s="231" t="s">
        <v>443</v>
      </c>
      <c r="G158" s="218"/>
      <c r="H158" s="218"/>
      <c r="I158" s="221"/>
      <c r="J158" s="232">
        <f>BK158</f>
        <v>0</v>
      </c>
      <c r="K158" s="218"/>
      <c r="L158" s="223"/>
      <c r="M158" s="224"/>
      <c r="N158" s="225"/>
      <c r="O158" s="225"/>
      <c r="P158" s="226">
        <f>SUM(P159:P160)</f>
        <v>0</v>
      </c>
      <c r="Q158" s="225"/>
      <c r="R158" s="226">
        <f>SUM(R159:R160)</f>
        <v>0</v>
      </c>
      <c r="S158" s="225"/>
      <c r="T158" s="227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8" t="s">
        <v>129</v>
      </c>
      <c r="AT158" s="229" t="s">
        <v>74</v>
      </c>
      <c r="AU158" s="229" t="s">
        <v>80</v>
      </c>
      <c r="AY158" s="228" t="s">
        <v>117</v>
      </c>
      <c r="BK158" s="230">
        <f>SUM(BK159:BK160)</f>
        <v>0</v>
      </c>
    </row>
    <row r="159" s="2" customFormat="1" ht="21.75" customHeight="1">
      <c r="A159" s="35"/>
      <c r="B159" s="36"/>
      <c r="C159" s="233" t="s">
        <v>241</v>
      </c>
      <c r="D159" s="233" t="s">
        <v>120</v>
      </c>
      <c r="E159" s="234" t="s">
        <v>444</v>
      </c>
      <c r="F159" s="235" t="s">
        <v>445</v>
      </c>
      <c r="G159" s="236" t="s">
        <v>179</v>
      </c>
      <c r="H159" s="237">
        <v>80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40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365</v>
      </c>
      <c r="AT159" s="245" t="s">
        <v>120</v>
      </c>
      <c r="AU159" s="245" t="s">
        <v>84</v>
      </c>
      <c r="AY159" s="14" t="s">
        <v>117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80</v>
      </c>
      <c r="BK159" s="246">
        <f>ROUND(I159*H159,2)</f>
        <v>0</v>
      </c>
      <c r="BL159" s="14" t="s">
        <v>365</v>
      </c>
      <c r="BM159" s="245" t="s">
        <v>446</v>
      </c>
    </row>
    <row r="160" s="2" customFormat="1" ht="21.75" customHeight="1">
      <c r="A160" s="35"/>
      <c r="B160" s="36"/>
      <c r="C160" s="233" t="s">
        <v>245</v>
      </c>
      <c r="D160" s="233" t="s">
        <v>120</v>
      </c>
      <c r="E160" s="234" t="s">
        <v>447</v>
      </c>
      <c r="F160" s="235" t="s">
        <v>448</v>
      </c>
      <c r="G160" s="236" t="s">
        <v>179</v>
      </c>
      <c r="H160" s="237">
        <v>80</v>
      </c>
      <c r="I160" s="238"/>
      <c r="J160" s="239">
        <f>ROUND(I160*H160,2)</f>
        <v>0</v>
      </c>
      <c r="K160" s="240"/>
      <c r="L160" s="41"/>
      <c r="M160" s="258" t="s">
        <v>1</v>
      </c>
      <c r="N160" s="259" t="s">
        <v>40</v>
      </c>
      <c r="O160" s="260"/>
      <c r="P160" s="261">
        <f>O160*H160</f>
        <v>0</v>
      </c>
      <c r="Q160" s="261">
        <v>0</v>
      </c>
      <c r="R160" s="261">
        <f>Q160*H160</f>
        <v>0</v>
      </c>
      <c r="S160" s="261">
        <v>0</v>
      </c>
      <c r="T160" s="26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365</v>
      </c>
      <c r="AT160" s="245" t="s">
        <v>120</v>
      </c>
      <c r="AU160" s="245" t="s">
        <v>84</v>
      </c>
      <c r="AY160" s="14" t="s">
        <v>117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80</v>
      </c>
      <c r="BK160" s="246">
        <f>ROUND(I160*H160,2)</f>
        <v>0</v>
      </c>
      <c r="BL160" s="14" t="s">
        <v>365</v>
      </c>
      <c r="BM160" s="245" t="s">
        <v>449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180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Zd50Cpy679BdqAwtzJM2FYbC2Zd6mH3F0Y/SI38f4PEDJQFgL432ZGK4C0k572fkc2nBFFt/mxSd9Btvap+Wsw==" hashValue="w19mG0ETw7NKSW2Cg/xStRiSwuquIE5KahQz98dXmDQeGU59U2PtIh3M7p5hwe4yB4CjuTGsjfek7mZGbfyIoQ==" algorithmName="SHA-512" password="CC35"/>
  <autoFilter ref="C122:K16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PROBOOK470G5\Fort21</dc:creator>
  <cp:lastModifiedBy>PROBOOK470G5\Fort21</cp:lastModifiedBy>
  <dcterms:created xsi:type="dcterms:W3CDTF">2020-02-18T18:21:28Z</dcterms:created>
  <dcterms:modified xsi:type="dcterms:W3CDTF">2020-02-18T18:21:32Z</dcterms:modified>
</cp:coreProperties>
</file>